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mura\Desktop\毅\空手\町空連\オープン大会\2025年\実行委員会\"/>
    </mc:Choice>
  </mc:AlternateContent>
  <xr:revisionPtr revIDLastSave="0" documentId="13_ncr:1_{BB6DC597-5662-4390-8740-FA01111F7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種目申込" sheetId="1" r:id="rId1"/>
    <sheet name="種目別集計" sheetId="2" r:id="rId2"/>
    <sheet name="申込集計表" sheetId="3" r:id="rId3"/>
    <sheet name="審判員の依頼" sheetId="4" r:id="rId4"/>
    <sheet name="コート係員の依頼" sheetId="5" r:id="rId5"/>
  </sheets>
  <definedNames>
    <definedName name="_xlnm._FilterDatabase" localSheetId="0" hidden="1">個人種目申込!$F$1:$F$129</definedName>
    <definedName name="_xlnm.Print_Area" localSheetId="4">コート係員の依頼!$B$2:$M$25</definedName>
    <definedName name="_xlnm.Print_Area" localSheetId="0">個人種目申込!$A$1:$G$129</definedName>
    <definedName name="_xlnm.Print_Area" localSheetId="1">種目別集計!$A$1:$I$50</definedName>
    <definedName name="_xlnm.Print_Area" localSheetId="3">審判員の依頼!$B$2:$P$24</definedName>
    <definedName name="学年">個人種目申込!$E$107:$E$118</definedName>
    <definedName name="形種目">個人種目申込!$F$107:$F$129</definedName>
    <definedName name="性別">個人種目申込!$D$107:$D$108</definedName>
    <definedName name="組手種目">個人種目申込!$G$107:$G$123</definedName>
    <definedName name="団体戦">個人種目申込!$H$107:$H$108</definedName>
  </definedNames>
  <calcPr calcId="191029"/>
</workbook>
</file>

<file path=xl/calcChain.xml><?xml version="1.0" encoding="utf-8"?>
<calcChain xmlns="http://schemas.openxmlformats.org/spreadsheetml/2006/main">
  <c r="D3" i="5" l="1"/>
  <c r="F3" i="4"/>
  <c r="H49" i="2"/>
  <c r="F48" i="2"/>
  <c r="H48" i="2" s="1"/>
  <c r="F47" i="2"/>
  <c r="F46" i="2"/>
  <c r="H46" i="2" s="1"/>
  <c r="F45" i="2"/>
  <c r="F44" i="2"/>
  <c r="F43" i="2"/>
  <c r="F42" i="2"/>
  <c r="F41" i="2"/>
  <c r="F40" i="2"/>
  <c r="F39" i="2"/>
  <c r="F38" i="2"/>
  <c r="F34" i="2"/>
  <c r="F33" i="2"/>
  <c r="F24" i="2"/>
  <c r="H24" i="2" s="1"/>
  <c r="F23" i="2"/>
  <c r="H23" i="2" s="1"/>
  <c r="F25" i="2"/>
  <c r="F21" i="2"/>
  <c r="F26" i="2"/>
  <c r="H26" i="2" s="1"/>
  <c r="F27" i="2"/>
  <c r="H27" i="2" s="1"/>
  <c r="F22" i="2"/>
  <c r="H22" i="2" l="1"/>
  <c r="C2" i="2" l="1"/>
  <c r="B2" i="3"/>
  <c r="H47" i="2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E15" i="3" l="1"/>
  <c r="G15" i="3" s="1"/>
  <c r="F5" i="2"/>
  <c r="H25" i="2"/>
  <c r="F13" i="2"/>
  <c r="H13" i="2" s="1"/>
  <c r="F20" i="2"/>
  <c r="H20" i="2" s="1"/>
  <c r="F12" i="2"/>
  <c r="H12" i="2" s="1"/>
  <c r="F19" i="2"/>
  <c r="H19" i="2" s="1"/>
  <c r="F11" i="2"/>
  <c r="H11" i="2" s="1"/>
  <c r="F18" i="2"/>
  <c r="H18" i="2" s="1"/>
  <c r="F10" i="2"/>
  <c r="H10" i="2" s="1"/>
  <c r="F17" i="2"/>
  <c r="H17" i="2" s="1"/>
  <c r="F9" i="2"/>
  <c r="H9" i="2" s="1"/>
  <c r="F16" i="2"/>
  <c r="H16" i="2" s="1"/>
  <c r="F8" i="2"/>
  <c r="H8" i="2" s="1"/>
  <c r="F15" i="2"/>
  <c r="H15" i="2" s="1"/>
  <c r="F7" i="2"/>
  <c r="H7" i="2" s="1"/>
  <c r="F14" i="2"/>
  <c r="H14" i="2" s="1"/>
  <c r="F6" i="2"/>
  <c r="H6" i="2" s="1"/>
  <c r="H21" i="2"/>
  <c r="F28" i="2"/>
  <c r="H28" i="2" s="1"/>
  <c r="F36" i="2"/>
  <c r="H36" i="2" s="1"/>
  <c r="H40" i="2"/>
  <c r="H44" i="2"/>
  <c r="H33" i="2"/>
  <c r="F37" i="2"/>
  <c r="H37" i="2" s="1"/>
  <c r="F32" i="2"/>
  <c r="H32" i="2" s="1"/>
  <c r="H41" i="2"/>
  <c r="F31" i="2"/>
  <c r="H31" i="2" s="1"/>
  <c r="H34" i="2"/>
  <c r="H38" i="2"/>
  <c r="H45" i="2"/>
  <c r="H42" i="2"/>
  <c r="F30" i="2"/>
  <c r="H30" i="2" s="1"/>
  <c r="F29" i="2"/>
  <c r="H29" i="2" s="1"/>
  <c r="F35" i="2"/>
  <c r="H39" i="2"/>
  <c r="H43" i="2"/>
  <c r="H5" i="2" l="1"/>
  <c r="F50" i="2"/>
  <c r="E14" i="3" s="1"/>
  <c r="G14" i="3" s="1"/>
  <c r="G16" i="3" s="1"/>
  <c r="H35" i="2"/>
  <c r="H50" i="2" l="1"/>
</calcChain>
</file>

<file path=xl/sharedStrings.xml><?xml version="1.0" encoding="utf-8"?>
<sst xmlns="http://schemas.openxmlformats.org/spreadsheetml/2006/main" count="388" uniqueCount="180">
  <si>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</si>
  <si>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</si>
  <si>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</si>
  <si>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形種目</t>
    <rPh sb="0" eb="1">
      <t>カタ</t>
    </rPh>
    <rPh sb="1" eb="3">
      <t>シュモク</t>
    </rPh>
    <phoneticPr fontId="1"/>
  </si>
  <si>
    <t>組手種目</t>
    <rPh sb="0" eb="2">
      <t>クミテ</t>
    </rPh>
    <rPh sb="2" eb="4">
      <t>シュモク</t>
    </rPh>
    <phoneticPr fontId="1"/>
  </si>
  <si>
    <t>例</t>
    <rPh sb="0" eb="1">
      <t>レイ</t>
    </rPh>
    <phoneticPr fontId="1"/>
  </si>
  <si>
    <t>成年</t>
    <rPh sb="0" eb="2">
      <t>セイネン</t>
    </rPh>
    <phoneticPr fontId="1"/>
  </si>
  <si>
    <t>　</t>
    <phoneticPr fontId="1"/>
  </si>
  <si>
    <t>出場選手情報</t>
    <rPh sb="0" eb="2">
      <t>シュツジョウ</t>
    </rPh>
    <rPh sb="2" eb="4">
      <t>センシュ</t>
    </rPh>
    <rPh sb="4" eb="6">
      <t>ジョウホウ</t>
    </rPh>
    <phoneticPr fontId="1"/>
  </si>
  <si>
    <t>出場する競技</t>
    <rPh sb="0" eb="2">
      <t>シュツジョウ</t>
    </rPh>
    <rPh sb="4" eb="6">
      <t>キョウギ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</si>
  <si>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</si>
  <si>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</si>
  <si>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ふりがな</t>
    <phoneticPr fontId="1"/>
  </si>
  <si>
    <t>学年/成年</t>
    <rPh sb="0" eb="2">
      <t>ガクネン</t>
    </rPh>
    <rPh sb="3" eb="5">
      <t>セイネン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</si>
  <si>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</si>
  <si>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</si>
  <si>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</si>
  <si>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</si>
  <si>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</si>
  <si>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</si>
  <si>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</si>
  <si>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</si>
  <si>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一般女子</t>
    <rPh sb="0" eb="2">
      <t>イッパン</t>
    </rPh>
    <rPh sb="2" eb="4">
      <t>ジョシ</t>
    </rPh>
    <phoneticPr fontId="1"/>
  </si>
  <si>
    <t>一般男子有段</t>
    <rPh sb="0" eb="2">
      <t>イッパン</t>
    </rPh>
    <rPh sb="2" eb="4">
      <t>ダンシ</t>
    </rPh>
    <rPh sb="4" eb="5">
      <t>ユウ</t>
    </rPh>
    <rPh sb="5" eb="6">
      <t>ダン</t>
    </rPh>
    <phoneticPr fontId="1"/>
  </si>
  <si>
    <t>種目名</t>
    <rPh sb="0" eb="2">
      <t>シュモク</t>
    </rPh>
    <rPh sb="2" eb="3">
      <t>メイ</t>
    </rPh>
    <phoneticPr fontId="1"/>
  </si>
  <si>
    <t>1名分の参加費</t>
    <rPh sb="1" eb="2">
      <t>メイ</t>
    </rPh>
    <rPh sb="2" eb="3">
      <t>ブン</t>
    </rPh>
    <rPh sb="4" eb="6">
      <t>サンカ</t>
    </rPh>
    <rPh sb="6" eb="7">
      <t>ヒ</t>
    </rPh>
    <phoneticPr fontId="1"/>
  </si>
  <si>
    <t>申込数</t>
    <rPh sb="0" eb="2">
      <t>モウシコミ</t>
    </rPh>
    <rPh sb="2" eb="3">
      <t>スウ</t>
    </rPh>
    <phoneticPr fontId="1"/>
  </si>
  <si>
    <t>小計</t>
    <rPh sb="0" eb="2">
      <t>ショウケイ</t>
    </rPh>
    <phoneticPr fontId="1"/>
  </si>
  <si>
    <t>高校生男子</t>
    <rPh sb="0" eb="2">
      <t>コウコウ</t>
    </rPh>
    <rPh sb="2" eb="3">
      <t>セイ</t>
    </rPh>
    <rPh sb="3" eb="5">
      <t>ダンシ</t>
    </rPh>
    <phoneticPr fontId="1"/>
  </si>
  <si>
    <t>高校生女子</t>
    <rPh sb="0" eb="2">
      <t>コウコウ</t>
    </rPh>
    <rPh sb="2" eb="3">
      <t>セイ</t>
    </rPh>
    <rPh sb="3" eb="5">
      <t>ジョシ</t>
    </rPh>
    <phoneticPr fontId="1"/>
  </si>
  <si>
    <t>一般男子有級</t>
    <rPh sb="0" eb="2">
      <t>イッパン</t>
    </rPh>
    <rPh sb="2" eb="3">
      <t>ダン</t>
    </rPh>
    <rPh sb="3" eb="4">
      <t>コ</t>
    </rPh>
    <rPh sb="4" eb="5">
      <t>ユウ</t>
    </rPh>
    <rPh sb="5" eb="6">
      <t>キュウ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</si>
  <si>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</si>
  <si>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</si>
  <si>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参加延べ人数</t>
    <rPh sb="0" eb="2">
      <t>サンカ</t>
    </rPh>
    <rPh sb="2" eb="3">
      <t>ノ</t>
    </rPh>
    <rPh sb="4" eb="6">
      <t>ニンズウ</t>
    </rPh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</si>
  <si>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</si>
  <si>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</si>
  <si>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団体　　　出場　　　有無</t>
    <rPh sb="0" eb="1">
      <t>ダン</t>
    </rPh>
    <rPh sb="1" eb="2">
      <t>タイ</t>
    </rPh>
    <rPh sb="5" eb="7">
      <t>シュツジョウ</t>
    </rPh>
    <rPh sb="10" eb="12">
      <t>ウム</t>
    </rPh>
    <phoneticPr fontId="1"/>
  </si>
  <si>
    <t>○</t>
  </si>
  <si>
    <t>○</t>
    <phoneticPr fontId="1"/>
  </si>
  <si>
    <t>×</t>
    <phoneticPr fontId="1"/>
  </si>
  <si>
    <t>団体代表者氏名</t>
    <rPh sb="0" eb="1">
      <t>ダン</t>
    </rPh>
    <rPh sb="1" eb="2">
      <t>タイ</t>
    </rPh>
    <rPh sb="2" eb="5">
      <t>ダイヒョウシャ</t>
    </rPh>
    <rPh sb="5" eb="7">
      <t>シメイ</t>
    </rPh>
    <phoneticPr fontId="1"/>
  </si>
  <si>
    <t>記入責任者氏名</t>
    <rPh sb="0" eb="2">
      <t>キニュウ</t>
    </rPh>
    <rPh sb="2" eb="5">
      <t>セキニンシャ</t>
    </rPh>
    <rPh sb="5" eb="7">
      <t>シメイ</t>
    </rPh>
    <phoneticPr fontId="1"/>
  </si>
  <si>
    <t>参加費</t>
    <rPh sb="0" eb="2">
      <t>サンカ</t>
    </rPh>
    <rPh sb="2" eb="3">
      <t>ヒ</t>
    </rPh>
    <phoneticPr fontId="1"/>
  </si>
  <si>
    <t>個人戦</t>
    <rPh sb="0" eb="3">
      <t>コジンセン</t>
    </rPh>
    <phoneticPr fontId="1"/>
  </si>
  <si>
    <t>総合計</t>
    <rPh sb="0" eb="1">
      <t>ソウ</t>
    </rPh>
    <rPh sb="1" eb="3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</si>
  <si>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</si>
  <si>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</si>
  <si>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申込数</t>
    <rPh sb="0" eb="2">
      <t>モウシコ</t>
    </rPh>
    <rPh sb="2" eb="3">
      <t>カズ</t>
    </rPh>
    <phoneticPr fontId="1"/>
  </si>
  <si>
    <t>小計</t>
    <rPh sb="0" eb="2">
      <t>ショウケイ</t>
    </rPh>
    <phoneticPr fontId="1"/>
  </si>
  <si>
    <t>人</t>
    <rPh sb="0" eb="1">
      <t>ニン</t>
    </rPh>
    <phoneticPr fontId="1"/>
  </si>
  <si>
    <t>項目</t>
    <rPh sb="0" eb="2">
      <t>コウモク</t>
    </rPh>
    <phoneticPr fontId="1"/>
  </si>
  <si>
    <t>団体名</t>
    <rPh sb="0" eb="1">
      <t>ダン</t>
    </rPh>
    <rPh sb="1" eb="2">
      <t>タイ</t>
    </rPh>
    <rPh sb="2" eb="3">
      <t>メイ</t>
    </rPh>
    <phoneticPr fontId="1"/>
  </si>
  <si>
    <t>ｾﾞｯｹﾝ送付先住所</t>
    <rPh sb="5" eb="7">
      <t>ソウフ</t>
    </rPh>
    <rPh sb="7" eb="8">
      <t>サキ</t>
    </rPh>
    <rPh sb="8" eb="10">
      <t>ジュウショ</t>
    </rPh>
    <phoneticPr fontId="1"/>
  </si>
  <si>
    <t>ｾﾞｯｹﾝ送付先名</t>
    <rPh sb="5" eb="7">
      <t>ソウフ</t>
    </rPh>
    <rPh sb="7" eb="8">
      <t>サキ</t>
    </rPh>
    <phoneticPr fontId="1"/>
  </si>
  <si>
    <t>参加実人数</t>
    <rPh sb="0" eb="2">
      <t>サンカ</t>
    </rPh>
    <rPh sb="2" eb="3">
      <t>ジツ</t>
    </rPh>
    <rPh sb="3" eb="5">
      <t>ニンズウ</t>
    </rPh>
    <phoneticPr fontId="1"/>
  </si>
  <si>
    <t>人</t>
    <rPh sb="0" eb="1">
      <t>ニン</t>
    </rPh>
    <phoneticPr fontId="1"/>
  </si>
  <si>
    <t>〒</t>
    <phoneticPr fontId="1"/>
  </si>
  <si>
    <t>審　判　員　氏　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1"/>
  </si>
  <si>
    <t>公 認 審 判 員 資 格</t>
    <rPh sb="0" eb="1">
      <t>コウ</t>
    </rPh>
    <rPh sb="2" eb="3">
      <t>ニン</t>
    </rPh>
    <rPh sb="4" eb="5">
      <t>シン</t>
    </rPh>
    <rPh sb="6" eb="7">
      <t>ハン</t>
    </rPh>
    <rPh sb="8" eb="9">
      <t>イン</t>
    </rPh>
    <rPh sb="10" eb="11">
      <t>シ</t>
    </rPh>
    <rPh sb="12" eb="13">
      <t>カク</t>
    </rPh>
    <phoneticPr fontId="1"/>
  </si>
  <si>
    <t>－</t>
    <phoneticPr fontId="1"/>
  </si>
  <si>
    <t>(姓と名を空白で区切る)</t>
    <rPh sb="1" eb="2">
      <t>セイ</t>
    </rPh>
    <rPh sb="3" eb="4">
      <t>ナ</t>
    </rPh>
    <rPh sb="5" eb="7">
      <t>クウハク</t>
    </rPh>
    <rPh sb="8" eb="10">
      <t>クギ</t>
    </rPh>
    <phoneticPr fontId="1"/>
  </si>
  <si>
    <t>団体名</t>
    <rPh sb="0" eb="2">
      <t>ダンタイ</t>
    </rPh>
    <rPh sb="2" eb="3">
      <t>メイ</t>
    </rPh>
    <phoneticPr fontId="1"/>
  </si>
  <si>
    <t>住　　　所</t>
    <rPh sb="0" eb="1">
      <t>ジュウ</t>
    </rPh>
    <rPh sb="4" eb="5">
      <t>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</si>
  <si>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</si>
  <si>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幼年</t>
    <rPh sb="0" eb="2">
      <t>ヨウネン</t>
    </rPh>
    <phoneticPr fontId="1"/>
  </si>
  <si>
    <t>小学１年生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</si>
  <si>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</si>
  <si>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</si>
  <si>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</si>
  <si>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</si>
  <si>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</si>
  <si>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</si>
  <si>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</si>
  <si>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</si>
  <si>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</si>
  <si>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</si>
  <si>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</si>
  <si>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</si>
  <si>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</si>
  <si>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</si>
  <si>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</si>
  <si>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</si>
  <si>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</si>
  <si>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ZA</t>
    <phoneticPr fontId="1"/>
  </si>
  <si>
    <t>ZB</t>
    <phoneticPr fontId="1"/>
  </si>
  <si>
    <t>ZC</t>
    <phoneticPr fontId="1"/>
  </si>
  <si>
    <t>ZD</t>
    <phoneticPr fontId="1"/>
  </si>
  <si>
    <t>ZE</t>
    <phoneticPr fontId="1"/>
  </si>
  <si>
    <t>ZF</t>
    <phoneticPr fontId="1"/>
  </si>
  <si>
    <t>ZG</t>
    <phoneticPr fontId="1"/>
  </si>
  <si>
    <t>ZH</t>
    <phoneticPr fontId="1"/>
  </si>
  <si>
    <t>ZJ</t>
    <phoneticPr fontId="1"/>
  </si>
  <si>
    <t>ZK</t>
    <phoneticPr fontId="1"/>
  </si>
  <si>
    <t>ZL</t>
    <phoneticPr fontId="1"/>
  </si>
  <si>
    <t>ZM</t>
    <phoneticPr fontId="1"/>
  </si>
  <si>
    <t>ZN</t>
    <phoneticPr fontId="1"/>
  </si>
  <si>
    <t>ZP</t>
    <phoneticPr fontId="1"/>
  </si>
  <si>
    <t>ZQ</t>
    <phoneticPr fontId="1"/>
  </si>
  <si>
    <t>ZR</t>
    <phoneticPr fontId="1"/>
  </si>
  <si>
    <t>ZS</t>
    <phoneticPr fontId="1"/>
  </si>
  <si>
    <t>小学３・４年生女子</t>
    <rPh sb="0" eb="2">
      <t>ショウガク</t>
    </rPh>
    <rPh sb="5" eb="6">
      <t>ネン</t>
    </rPh>
    <rPh sb="6" eb="7">
      <t>セイ</t>
    </rPh>
    <rPh sb="7" eb="9">
      <t>ジョシ</t>
    </rPh>
    <phoneticPr fontId="1"/>
  </si>
  <si>
    <t>町田　太郎</t>
    <rPh sb="0" eb="2">
      <t>マチダ</t>
    </rPh>
    <rPh sb="3" eb="5">
      <t>タロウ</t>
    </rPh>
    <phoneticPr fontId="1"/>
  </si>
  <si>
    <t>まちだ　たろう</t>
    <phoneticPr fontId="1"/>
  </si>
  <si>
    <t>小学２年生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</si>
  <si>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小学３・４年生A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</si>
  <si>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小学５・６年生B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</si>
  <si>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小学３年生男子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</si>
  <si>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小学４年生男子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</si>
  <si>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</si>
  <si>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小学６年生男子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</si>
  <si>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小学５・６年生女子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</si>
  <si>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※下記に出席できる審判員をご記入ください。よろしくお願いいたします。（住所・電話につきましては任意で構いません）</t>
    <rPh sb="1" eb="3">
      <t>カキ</t>
    </rPh>
    <rPh sb="4" eb="6">
      <t>シュッセキ</t>
    </rPh>
    <rPh sb="9" eb="12">
      <t>シンパンイン</t>
    </rPh>
    <rPh sb="14" eb="16">
      <t>キニュウ</t>
    </rPh>
    <rPh sb="26" eb="27">
      <t>ネガ</t>
    </rPh>
    <rPh sb="35" eb="37">
      <t>ジュウショ</t>
    </rPh>
    <rPh sb="38" eb="40">
      <t>デンワ</t>
    </rPh>
    <rPh sb="47" eb="49">
      <t>ニンイ</t>
    </rPh>
    <rPh sb="50" eb="51">
      <t>カマ</t>
    </rPh>
    <phoneticPr fontId="1"/>
  </si>
  <si>
    <t>（　　　　　　　　　　　　　　　　　　　　）</t>
    <phoneticPr fontId="1"/>
  </si>
  <si>
    <t>メールアドレス</t>
    <phoneticPr fontId="1"/>
  </si>
  <si>
    <t>連絡先電話番号</t>
    <rPh sb="0" eb="2">
      <t>レンラク</t>
    </rPh>
    <rPh sb="2" eb="3">
      <t>サキ</t>
    </rPh>
    <rPh sb="3" eb="7">
      <t>デンワバンゴウ</t>
    </rPh>
    <phoneticPr fontId="1"/>
  </si>
  <si>
    <t>Ｔ</t>
    <phoneticPr fontId="1"/>
  </si>
  <si>
    <t>Ｕ</t>
    <phoneticPr fontId="1"/>
  </si>
  <si>
    <t>中学生男子Ｂ</t>
    <rPh sb="0" eb="2">
      <t>チュウガク</t>
    </rPh>
    <rPh sb="2" eb="3">
      <t>セイ</t>
    </rPh>
    <rPh sb="3" eb="5">
      <t>ダンシ</t>
    </rPh>
    <phoneticPr fontId="1"/>
  </si>
  <si>
    <t>中学生女子Ａ</t>
    <rPh sb="0" eb="2">
      <t>チュウガク</t>
    </rPh>
    <rPh sb="2" eb="3">
      <t>セイ</t>
    </rPh>
    <rPh sb="3" eb="5">
      <t>ジョシ</t>
    </rPh>
    <phoneticPr fontId="1"/>
  </si>
  <si>
    <t>中学生女子Ｂ</t>
    <rPh sb="0" eb="2">
      <t>チュウガク</t>
    </rPh>
    <rPh sb="2" eb="3">
      <t>セイ</t>
    </rPh>
    <rPh sb="3" eb="5">
      <t>ジョシ</t>
    </rPh>
    <phoneticPr fontId="1"/>
  </si>
  <si>
    <t>中学生男子Ａ</t>
    <rPh sb="0" eb="2">
      <t>チュウガク</t>
    </rPh>
    <rPh sb="2" eb="3">
      <t>セイ</t>
    </rPh>
    <rPh sb="3" eb="5">
      <t>ダンシ</t>
    </rPh>
    <phoneticPr fontId="1"/>
  </si>
  <si>
    <t>小学５・６年生男子B</t>
    <rPh sb="0" eb="1">
      <t>ショウ</t>
    </rPh>
    <rPh sb="1" eb="2">
      <t>ガク</t>
    </rPh>
    <rPh sb="5" eb="6">
      <t>ネン</t>
    </rPh>
    <rPh sb="6" eb="7">
      <t>セイ</t>
    </rPh>
    <rPh sb="7" eb="9">
      <t>ダンシ</t>
    </rPh>
    <phoneticPr fontId="1"/>
  </si>
  <si>
    <t>小学５・６年生女子B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</si>
  <si>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小学５・６年生男子A</t>
    <rPh sb="0" eb="1">
      <t>チャ</t>
    </rPh>
    <rPh sb="1" eb="2">
      <t>オビ</t>
    </rPh>
    <rPh sb="2" eb="4">
      <t>クロオビ</t>
    </rPh>
    <rPh sb="7" eb="9">
      <t>ダンシ</t>
    </rPh>
    <phoneticPr fontId="1"/>
  </si>
  <si>
    <t>小学５・６年生女子A</t>
    <rPh sb="0" eb="1">
      <t>チャ</t>
    </rPh>
    <rPh sb="1" eb="2">
      <t>オビ</t>
    </rPh>
    <rPh sb="2" eb="4">
      <t>クロオビ</t>
    </rPh>
    <rPh sb="7" eb="9">
      <t>ジョシ</t>
    </rPh>
    <phoneticPr fontId="1"/>
  </si>
  <si>
    <t>小学４年生B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</si>
  <si>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</si>
  <si>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ZＴ</t>
    <phoneticPr fontId="1"/>
  </si>
  <si>
    <t>ZＵ</t>
    <phoneticPr fontId="1"/>
  </si>
  <si>
    <t>小学２年生男子</t>
  </si>
  <si>
    <t>小学２年生男子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</si>
  <si>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シニア女子</t>
  </si>
  <si>
    <t>小学２年生女子</t>
  </si>
  <si>
    <t>小学２年生女子</t>
    <rPh sb="0" eb="1">
      <t>ショウ</t>
    </rPh>
    <rPh sb="1" eb="2">
      <t>ガク</t>
    </rPh>
    <rPh sb="3" eb="4">
      <t>ネン</t>
    </rPh>
    <rPh sb="4" eb="5">
      <t>セイ</t>
    </rPh>
    <rPh sb="5" eb="7">
      <t>ジョシ</t>
    </rPh>
    <phoneticPr fontId="1"/>
  </si>
  <si>
    <t>幼年</t>
  </si>
  <si>
    <t>小学１年生</t>
  </si>
  <si>
    <t>小学３年生男子</t>
  </si>
  <si>
    <t>小学４年生男子</t>
  </si>
  <si>
    <t>小学３・４年生女子</t>
  </si>
  <si>
    <t>小学５年生男子</t>
  </si>
  <si>
    <t>小学６年生男子</t>
  </si>
  <si>
    <t>小学５・６年生女子</t>
  </si>
  <si>
    <t>中学生女子</t>
  </si>
  <si>
    <t>高校生男子</t>
  </si>
  <si>
    <t>高校生女子</t>
  </si>
  <si>
    <t>一般男子有級</t>
  </si>
  <si>
    <t>一般女子</t>
  </si>
  <si>
    <t>一般男子有段</t>
  </si>
  <si>
    <t>学年
成年</t>
    <rPh sb="0" eb="2">
      <t>ガクネン</t>
    </rPh>
    <rPh sb="3" eb="5">
      <t>セイネン</t>
    </rPh>
    <phoneticPr fontId="1"/>
  </si>
  <si>
    <t>シニアA</t>
    <phoneticPr fontId="1"/>
  </si>
  <si>
    <t>シニアB</t>
    <phoneticPr fontId="1"/>
  </si>
  <si>
    <t>シニア男子A</t>
    <phoneticPr fontId="1"/>
  </si>
  <si>
    <t>シニア男子B</t>
    <phoneticPr fontId="1"/>
  </si>
  <si>
    <t>Ｗ</t>
    <phoneticPr fontId="1"/>
  </si>
  <si>
    <t>Ｘ</t>
    <phoneticPr fontId="1"/>
  </si>
  <si>
    <t>ZW</t>
    <phoneticPr fontId="1"/>
  </si>
  <si>
    <t>Y</t>
    <phoneticPr fontId="1"/>
  </si>
  <si>
    <t>シニアC</t>
    <phoneticPr fontId="1"/>
  </si>
  <si>
    <t>ZX</t>
    <phoneticPr fontId="1"/>
  </si>
  <si>
    <t>流派</t>
    <rPh sb="0" eb="2">
      <t>リュウハ</t>
    </rPh>
    <phoneticPr fontId="1"/>
  </si>
  <si>
    <t>シニア男子C</t>
    <phoneticPr fontId="1"/>
  </si>
  <si>
    <t>ｼﾆｱ</t>
    <phoneticPr fontId="1"/>
  </si>
  <si>
    <t>第25回　町田市空手道連盟オープン選手権大会　申込書</t>
    <rPh sb="0" eb="1">
      <t>ダイ２</t>
    </rPh>
    <rPh sb="3" eb="4">
      <t>カイ</t>
    </rPh>
    <rPh sb="5" eb="7">
      <t>マチダ</t>
    </rPh>
    <rPh sb="7" eb="8">
      <t>シ</t>
    </rPh>
    <rPh sb="8" eb="10">
      <t>カラテ</t>
    </rPh>
    <rPh sb="10" eb="11">
      <t>ドウ</t>
    </rPh>
    <rPh sb="11" eb="13">
      <t>レンメイ</t>
    </rPh>
    <rPh sb="17" eb="20">
      <t>センシュケン</t>
    </rPh>
    <rPh sb="20" eb="22">
      <t>タイカイ</t>
    </rPh>
    <rPh sb="23" eb="25">
      <t>モウシコミ</t>
    </rPh>
    <rPh sb="25" eb="26">
      <t>ショ</t>
    </rPh>
    <phoneticPr fontId="1"/>
  </si>
  <si>
    <t>シニアD</t>
    <phoneticPr fontId="1"/>
  </si>
  <si>
    <t>中学２・３年生男子</t>
    <rPh sb="5" eb="6">
      <t>ネン</t>
    </rPh>
    <phoneticPr fontId="1"/>
  </si>
  <si>
    <t>Z</t>
    <phoneticPr fontId="1"/>
  </si>
  <si>
    <t>ZY</t>
    <phoneticPr fontId="1"/>
  </si>
  <si>
    <t>シニア男子A</t>
  </si>
  <si>
    <t>シニア男子B</t>
  </si>
  <si>
    <t>シニア男子C</t>
  </si>
  <si>
    <t>中学１年生男子</t>
    <rPh sb="3" eb="4">
      <t>ネン</t>
    </rPh>
    <phoneticPr fontId="1"/>
  </si>
  <si>
    <t>第25回　町田市空手道連盟オープン選手権大会　種目別集計表</t>
    <rPh sb="23" eb="26">
      <t>シュモクベツ</t>
    </rPh>
    <rPh sb="26" eb="28">
      <t>シュウケイ</t>
    </rPh>
    <rPh sb="28" eb="29">
      <t>ヒョウ</t>
    </rPh>
    <phoneticPr fontId="1"/>
  </si>
  <si>
    <t>第25回　町田市空手道連盟オープン選手権大会　申込集計表</t>
    <rPh sb="23" eb="25">
      <t>モウシコミ</t>
    </rPh>
    <rPh sb="25" eb="27">
      <t>シュウケイ</t>
    </rPh>
    <rPh sb="27" eb="28">
      <t>ヒョウ</t>
    </rPh>
    <phoneticPr fontId="1"/>
  </si>
  <si>
    <t>申込は３月１５日（土）までにお願いいたします。</t>
    <rPh sb="0" eb="2">
      <t>モウシコミ</t>
    </rPh>
    <rPh sb="4" eb="5">
      <t>ガツ</t>
    </rPh>
    <rPh sb="7" eb="8">
      <t>ニチ</t>
    </rPh>
    <rPh sb="9" eb="10">
      <t>ド</t>
    </rPh>
    <rPh sb="15" eb="16">
      <t>ネガ</t>
    </rPh>
    <phoneticPr fontId="1"/>
  </si>
  <si>
    <t>第25回　町田市空手道連盟オープン選手権大会　　参加審判員</t>
    <rPh sb="24" eb="26">
      <t>サンカ</t>
    </rPh>
    <rPh sb="26" eb="28">
      <t>シンパン</t>
    </rPh>
    <rPh sb="28" eb="29">
      <t>イン</t>
    </rPh>
    <phoneticPr fontId="1"/>
  </si>
  <si>
    <t>個人種目別集計表（参加費1種目1人3,000円です。）</t>
    <rPh sb="0" eb="2">
      <t>コジン</t>
    </rPh>
    <rPh sb="2" eb="4">
      <t>シュモク</t>
    </rPh>
    <rPh sb="4" eb="5">
      <t>ベツ</t>
    </rPh>
    <rPh sb="5" eb="8">
      <t>シュウケイヒョウ</t>
    </rPh>
    <rPh sb="9" eb="11">
      <t>サンカ</t>
    </rPh>
    <rPh sb="11" eb="12">
      <t>ヒ</t>
    </rPh>
    <rPh sb="13" eb="15">
      <t>シュモク</t>
    </rPh>
    <rPh sb="16" eb="17">
      <t>ニン</t>
    </rPh>
    <rPh sb="22" eb="23">
      <t>エン</t>
    </rPh>
    <phoneticPr fontId="1"/>
  </si>
  <si>
    <t>第25回　町田市空手道連盟オープン選手権大会　　コート係員</t>
    <rPh sb="27" eb="29">
      <t>カカリイン</t>
    </rPh>
    <phoneticPr fontId="1"/>
  </si>
  <si>
    <t>※下記に出席できるコート係員をご記入ください。よろしくお願いいたします。（住所・電話につきましては任意で構いません）</t>
    <rPh sb="1" eb="3">
      <t>カキ</t>
    </rPh>
    <rPh sb="4" eb="6">
      <t>シュッセキ</t>
    </rPh>
    <rPh sb="12" eb="14">
      <t>カカリイン</t>
    </rPh>
    <rPh sb="16" eb="18">
      <t>キニュウ</t>
    </rPh>
    <rPh sb="28" eb="29">
      <t>ネガ</t>
    </rPh>
    <rPh sb="37" eb="39">
      <t>ジュウショ</t>
    </rPh>
    <rPh sb="40" eb="42">
      <t>デンワ</t>
    </rPh>
    <rPh sb="49" eb="51">
      <t>ニンイ</t>
    </rPh>
    <rPh sb="52" eb="53">
      <t>カマ</t>
    </rPh>
    <phoneticPr fontId="1"/>
  </si>
  <si>
    <t>コート　係　員　氏　名</t>
    <rPh sb="4" eb="5">
      <t>カカリ</t>
    </rPh>
    <rPh sb="6" eb="7">
      <t>イン</t>
    </rPh>
    <rPh sb="8" eb="9">
      <t>シ</t>
    </rPh>
    <rPh sb="10" eb="11">
      <t>メイ</t>
    </rPh>
    <phoneticPr fontId="1"/>
  </si>
  <si>
    <t>※ コート係員1名につき車1台での来場、体育館駐車場の利用を認めます。また交通費・昼食・謝礼を用意させていただきます。</t>
    <rPh sb="5" eb="7">
      <t>カカリイン</t>
    </rPh>
    <rPh sb="8" eb="9">
      <t>メイ</t>
    </rPh>
    <rPh sb="12" eb="13">
      <t>クルマ</t>
    </rPh>
    <rPh sb="14" eb="15">
      <t>ダイ</t>
    </rPh>
    <rPh sb="17" eb="19">
      <t>ライジョウ</t>
    </rPh>
    <rPh sb="20" eb="23">
      <t>タイイクカン</t>
    </rPh>
    <rPh sb="23" eb="26">
      <t>チュウシャジョウ</t>
    </rPh>
    <rPh sb="27" eb="29">
      <t>リヨウ</t>
    </rPh>
    <rPh sb="30" eb="31">
      <t>ミト</t>
    </rPh>
    <rPh sb="37" eb="40">
      <t>コウツウヒ</t>
    </rPh>
    <rPh sb="41" eb="43">
      <t>チュウショク</t>
    </rPh>
    <rPh sb="44" eb="46">
      <t>シャレイ</t>
    </rPh>
    <rPh sb="47" eb="49">
      <t>ヨウイ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</si>
</sst>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4"/>
      </left>
      <right style="thin">
        <color auto="1"/>
      </right>
      <top style="medium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medium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4" xfId="0" applyFont="1" applyBorder="1">
      <alignment vertical="center"/>
    </xf>
    <xf numFmtId="3" fontId="6" fillId="3" borderId="3" xfId="0" applyNumberFormat="1" applyFont="1" applyFill="1" applyBorder="1">
      <alignment vertical="center"/>
    </xf>
    <xf numFmtId="0" fontId="6" fillId="0" borderId="3" xfId="0" applyFont="1" applyBorder="1">
      <alignment vertical="center"/>
    </xf>
    <xf numFmtId="0" fontId="6" fillId="3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9" fillId="0" borderId="24" xfId="0" applyFont="1" applyBorder="1" applyAlignment="1" applyProtection="1">
      <alignment horizontal="righ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>
      <alignment vertical="center"/>
    </xf>
    <xf numFmtId="0" fontId="9" fillId="2" borderId="24" xfId="0" applyFont="1" applyFill="1" applyBorder="1">
      <alignment vertical="center"/>
    </xf>
    <xf numFmtId="0" fontId="11" fillId="0" borderId="0" xfId="0" applyFont="1">
      <alignment vertical="center"/>
    </xf>
    <xf numFmtId="0" fontId="9" fillId="2" borderId="26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2" fillId="0" borderId="30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19" xfId="0" applyFont="1" applyBorder="1">
      <alignment vertical="center"/>
    </xf>
    <xf numFmtId="3" fontId="4" fillId="5" borderId="3" xfId="0" applyNumberFormat="1" applyFont="1" applyFill="1" applyBorder="1" applyAlignment="1">
      <alignment horizontal="right" vertical="center"/>
    </xf>
    <xf numFmtId="0" fontId="4" fillId="5" borderId="4" xfId="0" applyFont="1" applyFill="1" applyBorder="1">
      <alignment vertical="center"/>
    </xf>
    <xf numFmtId="0" fontId="4" fillId="6" borderId="2" xfId="0" applyFont="1" applyFill="1" applyBorder="1">
      <alignment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5" xfId="0" applyFont="1" applyFill="1" applyBorder="1">
      <alignment vertical="center"/>
    </xf>
    <xf numFmtId="0" fontId="4" fillId="6" borderId="4" xfId="0" applyFont="1" applyFill="1" applyBorder="1">
      <alignment vertical="center"/>
    </xf>
    <xf numFmtId="0" fontId="4" fillId="4" borderId="2" xfId="0" applyFont="1" applyFill="1" applyBorder="1">
      <alignment vertical="center"/>
    </xf>
    <xf numFmtId="3" fontId="4" fillId="4" borderId="3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5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6" borderId="0" xfId="0" applyFont="1" applyFill="1" applyProtection="1">
      <alignment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</cellXfs>
  <cellStyles count="1">
    <cellStyle name="標準" xfId="0" builtinId="0"/>
  </cellStyles>
  <dxfs count="19">
    <dxf>
      <font>
        <color theme="5" tint="0.79998168889431442"/>
      </font>
    </dxf>
    <dxf>
      <font>
        <color theme="5" tint="0.79998168889431442"/>
      </font>
    </dxf>
    <dxf>
      <fill>
        <patternFill>
          <bgColor theme="0"/>
        </patternFill>
      </fill>
    </dxf>
    <dxf>
      <font>
        <color theme="5" tint="0.7999816888943144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0"/>
  <sheetViews>
    <sheetView tabSelected="1" view="pageBreakPreview" zoomScaleNormal="100" zoomScaleSheetLayoutView="100" workbookViewId="0">
      <pane ySplit="4" topLeftCell="A5" activePane="bottomLeft" state="frozen"/>
      <selection activeCell="C15" sqref="C15"/>
      <selection pane="bottomLeft" activeCell="B6" sqref="B6"/>
    </sheetView>
  </sheetViews>
  <sheetFormatPr defaultColWidth="8.875" defaultRowHeight="14.25" x14ac:dyDescent="0.15"/>
  <cols>
    <col min="1" max="1" width="5" style="6" customWidth="1"/>
    <col min="2" max="2" width="20.125" style="9" customWidth="1"/>
    <col min="3" max="3" width="19.5" style="9" customWidth="1"/>
    <col min="4" max="4" width="6.625" style="9" customWidth="1"/>
    <col min="5" max="5" width="8.75" style="9" customWidth="1"/>
    <col min="6" max="7" width="20.75" style="9" customWidth="1"/>
    <col min="8" max="8" width="6" style="5" hidden="1" customWidth="1"/>
    <col min="9" max="36" width="8.875" style="6"/>
    <col min="37" max="37" width="6" style="6" customWidth="1"/>
    <col min="38" max="38" width="6.5" style="6" customWidth="1"/>
    <col min="39" max="39" width="16.25" style="6" customWidth="1"/>
    <col min="40" max="40" width="12.5" style="6" customWidth="1"/>
    <col min="41" max="16384" width="8.875" style="6"/>
  </cols>
  <sheetData>
    <row r="1" spans="1:8" ht="21" x14ac:dyDescent="0.15">
      <c r="A1" s="89" t="s">
        <v>162</v>
      </c>
      <c r="B1" s="89"/>
      <c r="C1" s="89"/>
      <c r="D1" s="89"/>
      <c r="E1" s="89"/>
      <c r="F1" s="89"/>
      <c r="G1" s="89"/>
    </row>
    <row r="2" spans="1:8" ht="30" customHeight="1" x14ac:dyDescent="0.15">
      <c r="A2" s="90" t="s">
        <v>51</v>
      </c>
      <c r="B2" s="90"/>
      <c r="C2" s="91" t="s">
        <v>112</v>
      </c>
      <c r="D2" s="91"/>
      <c r="E2" s="91"/>
      <c r="F2" s="91"/>
      <c r="G2" s="91"/>
    </row>
    <row r="3" spans="1:8" ht="25.15" customHeight="1" x14ac:dyDescent="0.15">
      <c r="A3" s="11"/>
      <c r="B3" s="87" t="s">
        <v>8</v>
      </c>
      <c r="C3" s="88"/>
      <c r="D3" s="88"/>
      <c r="E3" s="88"/>
      <c r="F3" s="88" t="s">
        <v>9</v>
      </c>
      <c r="G3" s="88"/>
      <c r="H3" s="85" t="s">
        <v>36</v>
      </c>
    </row>
    <row r="4" spans="1:8" s="5" customFormat="1" ht="28.15" customHeight="1" x14ac:dyDescent="0.15">
      <c r="A4" s="10" t="s">
        <v>0</v>
      </c>
      <c r="B4" s="10" t="s">
        <v>1</v>
      </c>
      <c r="C4" s="10" t="s">
        <v>12</v>
      </c>
      <c r="D4" s="10" t="s">
        <v>2</v>
      </c>
      <c r="E4" s="75" t="s">
        <v>148</v>
      </c>
      <c r="F4" s="10" t="s">
        <v>3</v>
      </c>
      <c r="G4" s="10" t="s">
        <v>4</v>
      </c>
      <c r="H4" s="86"/>
    </row>
    <row r="5" spans="1:8" s="7" customFormat="1" ht="25.15" customHeight="1" x14ac:dyDescent="0.15">
      <c r="A5" s="10" t="s">
        <v>5</v>
      </c>
      <c r="B5" s="10" t="s">
        <v>101</v>
      </c>
      <c r="C5" s="10" t="s">
        <v>102</v>
      </c>
      <c r="D5" s="10" t="s">
        <v>10</v>
      </c>
      <c r="E5" s="10" t="s">
        <v>18</v>
      </c>
      <c r="F5" s="10" t="s">
        <v>105</v>
      </c>
      <c r="G5" s="10" t="s">
        <v>108</v>
      </c>
      <c r="H5" s="2" t="s">
        <v>37</v>
      </c>
    </row>
    <row r="6" spans="1:8" s="7" customFormat="1" ht="25.5" customHeight="1" x14ac:dyDescent="0.15">
      <c r="A6" s="40">
        <v>1</v>
      </c>
      <c r="B6" s="76"/>
      <c r="C6" s="76"/>
      <c r="D6" s="8"/>
      <c r="E6" s="8"/>
      <c r="F6" s="83"/>
      <c r="G6" s="74"/>
      <c r="H6" s="8"/>
    </row>
    <row r="7" spans="1:8" s="7" customFormat="1" ht="25.5" customHeight="1" x14ac:dyDescent="0.15">
      <c r="A7" s="40">
        <f>1+A6</f>
        <v>2</v>
      </c>
      <c r="B7" s="76"/>
      <c r="C7" s="76"/>
      <c r="D7" s="8"/>
      <c r="E7" s="8"/>
      <c r="F7" s="74"/>
      <c r="G7" s="74"/>
      <c r="H7" s="8"/>
    </row>
    <row r="8" spans="1:8" s="7" customFormat="1" ht="25.5" customHeight="1" x14ac:dyDescent="0.15">
      <c r="A8" s="40">
        <f t="shared" ref="A8:A71" si="0">1+A7</f>
        <v>3</v>
      </c>
      <c r="B8" s="76"/>
      <c r="C8" s="76"/>
      <c r="D8" s="8"/>
      <c r="E8" s="8"/>
      <c r="F8" s="74"/>
      <c r="G8" s="74"/>
      <c r="H8" s="8"/>
    </row>
    <row r="9" spans="1:8" s="7" customFormat="1" ht="25.5" customHeight="1" x14ac:dyDescent="0.15">
      <c r="A9" s="40">
        <f t="shared" si="0"/>
        <v>4</v>
      </c>
      <c r="B9" s="76"/>
      <c r="C9" s="76"/>
      <c r="D9" s="8"/>
      <c r="E9" s="8"/>
      <c r="F9" s="74"/>
      <c r="G9" s="74"/>
      <c r="H9" s="8"/>
    </row>
    <row r="10" spans="1:8" s="7" customFormat="1" ht="25.5" customHeight="1" x14ac:dyDescent="0.15">
      <c r="A10" s="40">
        <f t="shared" si="0"/>
        <v>5</v>
      </c>
      <c r="B10" s="76"/>
      <c r="C10" s="76"/>
      <c r="D10" s="8"/>
      <c r="E10" s="73"/>
      <c r="F10" s="74"/>
      <c r="G10" s="74"/>
      <c r="H10" s="8"/>
    </row>
    <row r="11" spans="1:8" s="7" customFormat="1" ht="25.5" customHeight="1" x14ac:dyDescent="0.15">
      <c r="A11" s="40">
        <f t="shared" si="0"/>
        <v>6</v>
      </c>
      <c r="B11" s="76"/>
      <c r="C11" s="76"/>
      <c r="D11" s="8"/>
      <c r="E11" s="8"/>
      <c r="F11" s="74"/>
      <c r="G11" s="74"/>
      <c r="H11" s="8"/>
    </row>
    <row r="12" spans="1:8" s="7" customFormat="1" ht="25.5" customHeight="1" x14ac:dyDescent="0.15">
      <c r="A12" s="40">
        <f t="shared" si="0"/>
        <v>7</v>
      </c>
      <c r="B12" s="76"/>
      <c r="C12" s="76"/>
      <c r="D12" s="8"/>
      <c r="E12" s="8"/>
      <c r="F12" s="74"/>
      <c r="G12" s="74"/>
      <c r="H12" s="8"/>
    </row>
    <row r="13" spans="1:8" s="7" customFormat="1" ht="25.5" customHeight="1" x14ac:dyDescent="0.15">
      <c r="A13" s="40">
        <f t="shared" si="0"/>
        <v>8</v>
      </c>
      <c r="B13" s="76"/>
      <c r="C13" s="76"/>
      <c r="D13" s="8"/>
      <c r="E13" s="8"/>
      <c r="F13" s="74"/>
      <c r="G13" s="74"/>
      <c r="H13" s="8"/>
    </row>
    <row r="14" spans="1:8" s="7" customFormat="1" ht="25.5" customHeight="1" x14ac:dyDescent="0.15">
      <c r="A14" s="40">
        <f t="shared" si="0"/>
        <v>9</v>
      </c>
      <c r="B14" s="76"/>
      <c r="C14" s="76"/>
      <c r="D14" s="8"/>
      <c r="E14" s="8"/>
      <c r="F14" s="74"/>
      <c r="G14" s="74"/>
      <c r="H14" s="8"/>
    </row>
    <row r="15" spans="1:8" s="7" customFormat="1" ht="25.5" customHeight="1" x14ac:dyDescent="0.15">
      <c r="A15" s="40">
        <f t="shared" si="0"/>
        <v>10</v>
      </c>
      <c r="B15" s="76"/>
      <c r="C15" s="76"/>
      <c r="D15" s="8"/>
      <c r="E15" s="8"/>
      <c r="F15" s="74"/>
      <c r="G15" s="74"/>
      <c r="H15" s="8"/>
    </row>
    <row r="16" spans="1:8" s="7" customFormat="1" ht="25.5" customHeight="1" x14ac:dyDescent="0.15">
      <c r="A16" s="40">
        <f t="shared" si="0"/>
        <v>11</v>
      </c>
      <c r="B16" s="76"/>
      <c r="C16" s="76"/>
      <c r="D16" s="8"/>
      <c r="E16" s="8"/>
      <c r="F16" s="74"/>
      <c r="G16" s="74"/>
      <c r="H16" s="8"/>
    </row>
    <row r="17" spans="1:8" s="7" customFormat="1" ht="25.5" customHeight="1" x14ac:dyDescent="0.15">
      <c r="A17" s="40">
        <f t="shared" si="0"/>
        <v>12</v>
      </c>
      <c r="B17" s="76"/>
      <c r="C17" s="76"/>
      <c r="D17" s="8"/>
      <c r="E17" s="8"/>
      <c r="F17" s="74"/>
      <c r="G17" s="74"/>
      <c r="H17" s="8"/>
    </row>
    <row r="18" spans="1:8" s="7" customFormat="1" ht="25.5" customHeight="1" x14ac:dyDescent="0.15">
      <c r="A18" s="40">
        <f t="shared" si="0"/>
        <v>13</v>
      </c>
      <c r="B18" s="76"/>
      <c r="C18" s="76"/>
      <c r="D18" s="8"/>
      <c r="E18" s="8"/>
      <c r="F18" s="74"/>
      <c r="G18" s="74"/>
      <c r="H18" s="8"/>
    </row>
    <row r="19" spans="1:8" s="7" customFormat="1" ht="25.5" customHeight="1" x14ac:dyDescent="0.15">
      <c r="A19" s="40">
        <f t="shared" si="0"/>
        <v>14</v>
      </c>
      <c r="B19" s="76"/>
      <c r="C19" s="76"/>
      <c r="D19" s="8"/>
      <c r="E19" s="8"/>
      <c r="F19" s="74"/>
      <c r="G19" s="74"/>
      <c r="H19" s="8"/>
    </row>
    <row r="20" spans="1:8" s="7" customFormat="1" ht="25.5" customHeight="1" x14ac:dyDescent="0.15">
      <c r="A20" s="40">
        <f t="shared" si="0"/>
        <v>15</v>
      </c>
      <c r="B20" s="76"/>
      <c r="C20" s="76"/>
      <c r="D20" s="8"/>
      <c r="E20" s="8"/>
      <c r="F20" s="74"/>
      <c r="G20" s="74"/>
      <c r="H20" s="8"/>
    </row>
    <row r="21" spans="1:8" s="7" customFormat="1" ht="25.5" customHeight="1" x14ac:dyDescent="0.15">
      <c r="A21" s="40">
        <f t="shared" si="0"/>
        <v>16</v>
      </c>
      <c r="B21" s="76"/>
      <c r="C21" s="76"/>
      <c r="D21" s="8"/>
      <c r="E21" s="8"/>
      <c r="F21" s="74"/>
      <c r="G21" s="74"/>
      <c r="H21" s="8"/>
    </row>
    <row r="22" spans="1:8" s="7" customFormat="1" ht="25.5" customHeight="1" x14ac:dyDescent="0.15">
      <c r="A22" s="40">
        <f t="shared" si="0"/>
        <v>17</v>
      </c>
      <c r="B22" s="76"/>
      <c r="C22" s="76"/>
      <c r="D22" s="8"/>
      <c r="E22" s="8"/>
      <c r="F22" s="74"/>
      <c r="G22" s="74"/>
      <c r="H22" s="8"/>
    </row>
    <row r="23" spans="1:8" s="7" customFormat="1" ht="25.5" customHeight="1" x14ac:dyDescent="0.15">
      <c r="A23" s="40">
        <f t="shared" si="0"/>
        <v>18</v>
      </c>
      <c r="B23" s="76"/>
      <c r="C23" s="76"/>
      <c r="D23" s="8"/>
      <c r="E23" s="8"/>
      <c r="F23" s="74"/>
      <c r="G23" s="74"/>
      <c r="H23" s="8"/>
    </row>
    <row r="24" spans="1:8" s="7" customFormat="1" ht="25.5" customHeight="1" x14ac:dyDescent="0.15">
      <c r="A24" s="40">
        <f t="shared" si="0"/>
        <v>19</v>
      </c>
      <c r="B24" s="76"/>
      <c r="C24" s="76"/>
      <c r="D24" s="8"/>
      <c r="E24" s="8"/>
      <c r="F24" s="74"/>
      <c r="G24" s="74"/>
      <c r="H24" s="8"/>
    </row>
    <row r="25" spans="1:8" s="7" customFormat="1" ht="25.5" customHeight="1" x14ac:dyDescent="0.15">
      <c r="A25" s="40">
        <f t="shared" si="0"/>
        <v>20</v>
      </c>
      <c r="B25" s="76"/>
      <c r="C25" s="76"/>
      <c r="D25" s="8"/>
      <c r="E25" s="8"/>
      <c r="F25" s="74"/>
      <c r="G25" s="74"/>
      <c r="H25" s="8"/>
    </row>
    <row r="26" spans="1:8" s="7" customFormat="1" ht="25.5" customHeight="1" x14ac:dyDescent="0.15">
      <c r="A26" s="40">
        <f t="shared" si="0"/>
        <v>21</v>
      </c>
      <c r="B26" s="76"/>
      <c r="C26" s="76"/>
      <c r="D26" s="8"/>
      <c r="E26" s="8"/>
      <c r="F26" s="74"/>
      <c r="G26" s="74"/>
      <c r="H26" s="8"/>
    </row>
    <row r="27" spans="1:8" s="7" customFormat="1" ht="25.5" customHeight="1" x14ac:dyDescent="0.15">
      <c r="A27" s="40">
        <f t="shared" si="0"/>
        <v>22</v>
      </c>
      <c r="B27" s="76"/>
      <c r="C27" s="76"/>
      <c r="D27" s="8"/>
      <c r="E27" s="8"/>
      <c r="F27" s="74"/>
      <c r="G27" s="74"/>
      <c r="H27" s="8"/>
    </row>
    <row r="28" spans="1:8" s="7" customFormat="1" ht="25.5" customHeight="1" x14ac:dyDescent="0.15">
      <c r="A28" s="40">
        <f t="shared" si="0"/>
        <v>23</v>
      </c>
      <c r="B28" s="76"/>
      <c r="C28" s="76"/>
      <c r="D28" s="8"/>
      <c r="E28" s="8"/>
      <c r="F28" s="74"/>
      <c r="G28" s="74"/>
      <c r="H28" s="8"/>
    </row>
    <row r="29" spans="1:8" s="7" customFormat="1" ht="25.5" customHeight="1" x14ac:dyDescent="0.15">
      <c r="A29" s="40">
        <f t="shared" si="0"/>
        <v>24</v>
      </c>
      <c r="B29" s="76"/>
      <c r="C29" s="76"/>
      <c r="D29" s="8"/>
      <c r="E29" s="8"/>
      <c r="F29" s="74"/>
      <c r="G29" s="74"/>
      <c r="H29" s="8"/>
    </row>
    <row r="30" spans="1:8" s="7" customFormat="1" ht="25.5" customHeight="1" x14ac:dyDescent="0.15">
      <c r="A30" s="40">
        <f t="shared" si="0"/>
        <v>25</v>
      </c>
      <c r="B30" s="76"/>
      <c r="C30" s="76"/>
      <c r="D30" s="8"/>
      <c r="E30" s="8"/>
      <c r="F30" s="74"/>
      <c r="G30" s="74"/>
      <c r="H30" s="8"/>
    </row>
    <row r="31" spans="1:8" s="7" customFormat="1" ht="25.5" customHeight="1" x14ac:dyDescent="0.15">
      <c r="A31" s="40">
        <f t="shared" si="0"/>
        <v>26</v>
      </c>
      <c r="B31" s="76"/>
      <c r="C31" s="76"/>
      <c r="D31" s="8"/>
      <c r="E31" s="8"/>
      <c r="F31" s="74"/>
      <c r="G31" s="74"/>
      <c r="H31" s="8"/>
    </row>
    <row r="32" spans="1:8" s="7" customFormat="1" ht="25.5" customHeight="1" x14ac:dyDescent="0.15">
      <c r="A32" s="40">
        <f t="shared" si="0"/>
        <v>27</v>
      </c>
      <c r="B32" s="76"/>
      <c r="C32" s="76"/>
      <c r="D32" s="8"/>
      <c r="E32" s="8"/>
      <c r="F32" s="74"/>
      <c r="G32" s="74"/>
      <c r="H32" s="8"/>
    </row>
    <row r="33" spans="1:8" s="7" customFormat="1" ht="25.5" customHeight="1" x14ac:dyDescent="0.15">
      <c r="A33" s="40">
        <f t="shared" si="0"/>
        <v>28</v>
      </c>
      <c r="B33" s="76"/>
      <c r="C33" s="76"/>
      <c r="D33" s="8"/>
      <c r="E33" s="8"/>
      <c r="F33" s="74"/>
      <c r="G33" s="74"/>
      <c r="H33" s="8"/>
    </row>
    <row r="34" spans="1:8" s="7" customFormat="1" ht="25.5" customHeight="1" x14ac:dyDescent="0.15">
      <c r="A34" s="40">
        <f t="shared" si="0"/>
        <v>29</v>
      </c>
      <c r="B34" s="76"/>
      <c r="C34" s="76"/>
      <c r="D34" s="8"/>
      <c r="E34" s="8"/>
      <c r="F34" s="74"/>
      <c r="G34" s="74"/>
      <c r="H34" s="8"/>
    </row>
    <row r="35" spans="1:8" s="7" customFormat="1" ht="25.5" customHeight="1" x14ac:dyDescent="0.15">
      <c r="A35" s="40">
        <f>1+A34</f>
        <v>30</v>
      </c>
      <c r="B35" s="76"/>
      <c r="C35" s="76"/>
      <c r="D35" s="8"/>
      <c r="E35" s="8"/>
      <c r="F35" s="74"/>
      <c r="G35" s="74"/>
      <c r="H35" s="8"/>
    </row>
    <row r="36" spans="1:8" s="7" customFormat="1" ht="25.5" customHeight="1" x14ac:dyDescent="0.15">
      <c r="A36" s="40">
        <f t="shared" si="0"/>
        <v>31</v>
      </c>
      <c r="B36" s="76"/>
      <c r="C36" s="76"/>
      <c r="D36" s="8"/>
      <c r="E36" s="8"/>
      <c r="F36" s="74"/>
      <c r="G36" s="74"/>
      <c r="H36" s="8"/>
    </row>
    <row r="37" spans="1:8" s="7" customFormat="1" ht="25.5" customHeight="1" x14ac:dyDescent="0.15">
      <c r="A37" s="40">
        <f t="shared" si="0"/>
        <v>32</v>
      </c>
      <c r="B37" s="76"/>
      <c r="C37" s="76"/>
      <c r="D37" s="8"/>
      <c r="E37" s="8"/>
      <c r="F37" s="74"/>
      <c r="G37" s="74"/>
      <c r="H37" s="8"/>
    </row>
    <row r="38" spans="1:8" s="7" customFormat="1" ht="25.5" customHeight="1" x14ac:dyDescent="0.15">
      <c r="A38" s="40">
        <f t="shared" si="0"/>
        <v>33</v>
      </c>
      <c r="B38" s="76"/>
      <c r="C38" s="76"/>
      <c r="D38" s="8"/>
      <c r="E38" s="8"/>
      <c r="F38" s="74"/>
      <c r="G38" s="74"/>
      <c r="H38" s="8"/>
    </row>
    <row r="39" spans="1:8" s="7" customFormat="1" ht="25.5" customHeight="1" x14ac:dyDescent="0.15">
      <c r="A39" s="40">
        <f t="shared" si="0"/>
        <v>34</v>
      </c>
      <c r="B39" s="76"/>
      <c r="C39" s="76"/>
      <c r="D39" s="8"/>
      <c r="E39" s="8"/>
      <c r="F39" s="74"/>
      <c r="G39" s="74"/>
      <c r="H39" s="8"/>
    </row>
    <row r="40" spans="1:8" s="7" customFormat="1" ht="25.5" customHeight="1" x14ac:dyDescent="0.15">
      <c r="A40" s="40">
        <f t="shared" si="0"/>
        <v>35</v>
      </c>
      <c r="B40" s="76"/>
      <c r="C40" s="76"/>
      <c r="D40" s="8"/>
      <c r="E40" s="8"/>
      <c r="F40" s="8"/>
      <c r="G40" s="8"/>
      <c r="H40" s="8"/>
    </row>
    <row r="41" spans="1:8" s="7" customFormat="1" ht="25.5" customHeight="1" x14ac:dyDescent="0.15">
      <c r="A41" s="40">
        <f t="shared" si="0"/>
        <v>36</v>
      </c>
      <c r="B41" s="76"/>
      <c r="C41" s="76"/>
      <c r="D41" s="8"/>
      <c r="E41" s="8"/>
      <c r="F41" s="8"/>
      <c r="G41" s="8"/>
      <c r="H41" s="8"/>
    </row>
    <row r="42" spans="1:8" s="7" customFormat="1" ht="25.5" customHeight="1" x14ac:dyDescent="0.15">
      <c r="A42" s="40">
        <f t="shared" si="0"/>
        <v>37</v>
      </c>
      <c r="B42" s="76"/>
      <c r="C42" s="76"/>
      <c r="D42" s="8"/>
      <c r="E42" s="8"/>
      <c r="F42" s="8"/>
      <c r="G42" s="8"/>
      <c r="H42" s="8"/>
    </row>
    <row r="43" spans="1:8" s="7" customFormat="1" ht="25.5" customHeight="1" x14ac:dyDescent="0.15">
      <c r="A43" s="40">
        <f t="shared" si="0"/>
        <v>38</v>
      </c>
      <c r="B43" s="76"/>
      <c r="C43" s="76"/>
      <c r="D43" s="8"/>
      <c r="E43" s="8"/>
      <c r="F43" s="8"/>
      <c r="G43" s="8"/>
      <c r="H43" s="8"/>
    </row>
    <row r="44" spans="1:8" s="7" customFormat="1" ht="25.5" customHeight="1" x14ac:dyDescent="0.15">
      <c r="A44" s="40">
        <f t="shared" si="0"/>
        <v>39</v>
      </c>
      <c r="B44" s="76"/>
      <c r="C44" s="76"/>
      <c r="D44" s="8"/>
      <c r="E44" s="8"/>
      <c r="F44" s="8"/>
      <c r="G44" s="8"/>
      <c r="H44" s="8"/>
    </row>
    <row r="45" spans="1:8" s="7" customFormat="1" ht="25.5" customHeight="1" x14ac:dyDescent="0.15">
      <c r="A45" s="40">
        <f t="shared" si="0"/>
        <v>40</v>
      </c>
      <c r="B45" s="76"/>
      <c r="C45" s="76"/>
      <c r="D45" s="8"/>
      <c r="E45" s="8"/>
      <c r="F45" s="8"/>
      <c r="G45" s="8"/>
      <c r="H45" s="8"/>
    </row>
    <row r="46" spans="1:8" s="7" customFormat="1" ht="25.5" customHeight="1" x14ac:dyDescent="0.15">
      <c r="A46" s="40">
        <f t="shared" si="0"/>
        <v>41</v>
      </c>
      <c r="B46" s="76"/>
      <c r="C46" s="76"/>
      <c r="D46" s="8"/>
      <c r="E46" s="8"/>
      <c r="F46" s="8"/>
      <c r="G46" s="8"/>
      <c r="H46" s="8"/>
    </row>
    <row r="47" spans="1:8" s="7" customFormat="1" ht="25.5" customHeight="1" x14ac:dyDescent="0.15">
      <c r="A47" s="40">
        <f t="shared" si="0"/>
        <v>42</v>
      </c>
      <c r="B47" s="76"/>
      <c r="C47" s="76"/>
      <c r="D47" s="8"/>
      <c r="E47" s="8"/>
      <c r="F47" s="8"/>
      <c r="G47" s="8"/>
      <c r="H47" s="8"/>
    </row>
    <row r="48" spans="1:8" s="7" customFormat="1" ht="25.5" customHeight="1" x14ac:dyDescent="0.15">
      <c r="A48" s="40">
        <f t="shared" si="0"/>
        <v>43</v>
      </c>
      <c r="B48" s="76"/>
      <c r="C48" s="76"/>
      <c r="D48" s="8"/>
      <c r="E48" s="8"/>
      <c r="F48" s="8"/>
      <c r="G48" s="8"/>
      <c r="H48" s="8"/>
    </row>
    <row r="49" spans="1:40" s="7" customFormat="1" ht="25.5" customHeight="1" x14ac:dyDescent="0.15">
      <c r="A49" s="40">
        <f t="shared" si="0"/>
        <v>44</v>
      </c>
      <c r="B49" s="76"/>
      <c r="C49" s="76"/>
      <c r="D49" s="8"/>
      <c r="E49" s="8"/>
      <c r="F49" s="8"/>
      <c r="G49" s="8"/>
      <c r="H49" s="8"/>
    </row>
    <row r="50" spans="1:40" s="7" customFormat="1" ht="25.5" customHeight="1" x14ac:dyDescent="0.15">
      <c r="A50" s="40">
        <f t="shared" si="0"/>
        <v>45</v>
      </c>
      <c r="B50" s="76"/>
      <c r="C50" s="76"/>
      <c r="D50" s="8"/>
      <c r="E50" s="8"/>
      <c r="F50" s="8"/>
      <c r="G50" s="8"/>
      <c r="H50" s="8"/>
    </row>
    <row r="51" spans="1:40" s="7" customFormat="1" ht="25.5" customHeight="1" x14ac:dyDescent="0.15">
      <c r="A51" s="40">
        <f t="shared" si="0"/>
        <v>46</v>
      </c>
      <c r="B51" s="76"/>
      <c r="C51" s="76"/>
      <c r="D51" s="8"/>
      <c r="E51" s="8"/>
      <c r="F51" s="8"/>
      <c r="G51" s="8"/>
      <c r="H51" s="8"/>
    </row>
    <row r="52" spans="1:40" s="7" customFormat="1" ht="25.5" customHeight="1" x14ac:dyDescent="0.15">
      <c r="A52" s="40">
        <f t="shared" si="0"/>
        <v>47</v>
      </c>
      <c r="B52" s="76"/>
      <c r="C52" s="76"/>
      <c r="D52" s="8"/>
      <c r="E52" s="8"/>
      <c r="F52" s="8"/>
      <c r="G52" s="8"/>
      <c r="H52" s="8"/>
    </row>
    <row r="53" spans="1:40" s="7" customFormat="1" ht="25.5" customHeight="1" x14ac:dyDescent="0.15">
      <c r="A53" s="40">
        <f t="shared" si="0"/>
        <v>48</v>
      </c>
      <c r="B53" s="76"/>
      <c r="C53" s="76"/>
      <c r="D53" s="8"/>
      <c r="E53" s="8"/>
      <c r="F53" s="8"/>
      <c r="G53" s="8"/>
      <c r="H53" s="8"/>
    </row>
    <row r="54" spans="1:40" s="7" customFormat="1" ht="25.5" customHeight="1" x14ac:dyDescent="0.15">
      <c r="A54" s="40">
        <f t="shared" si="0"/>
        <v>49</v>
      </c>
      <c r="B54" s="76"/>
      <c r="C54" s="76"/>
      <c r="D54" s="8"/>
      <c r="E54" s="8"/>
      <c r="F54" s="8"/>
      <c r="G54" s="8"/>
      <c r="H54" s="8"/>
    </row>
    <row r="55" spans="1:40" ht="25.5" customHeight="1" x14ac:dyDescent="0.15">
      <c r="A55" s="40">
        <f t="shared" si="0"/>
        <v>50</v>
      </c>
      <c r="B55" s="76"/>
      <c r="C55" s="76"/>
      <c r="D55" s="8"/>
      <c r="E55" s="8"/>
      <c r="F55" s="8"/>
      <c r="G55" s="8"/>
      <c r="H55" s="8"/>
      <c r="AN55" s="7"/>
    </row>
    <row r="56" spans="1:40" ht="25.5" customHeight="1" x14ac:dyDescent="0.15">
      <c r="A56" s="40">
        <f t="shared" si="0"/>
        <v>51</v>
      </c>
      <c r="B56" s="76"/>
      <c r="C56" s="76"/>
      <c r="D56" s="8"/>
      <c r="E56" s="8"/>
      <c r="F56" s="8"/>
      <c r="G56" s="8"/>
      <c r="H56" s="8"/>
    </row>
    <row r="57" spans="1:40" ht="25.5" customHeight="1" x14ac:dyDescent="0.15">
      <c r="A57" s="40">
        <f t="shared" si="0"/>
        <v>52</v>
      </c>
      <c r="B57" s="76"/>
      <c r="C57" s="76"/>
      <c r="D57" s="8"/>
      <c r="E57" s="8"/>
      <c r="F57" s="8"/>
      <c r="G57" s="8"/>
      <c r="H57" s="8"/>
    </row>
    <row r="58" spans="1:40" ht="25.5" customHeight="1" x14ac:dyDescent="0.15">
      <c r="A58" s="40">
        <f t="shared" si="0"/>
        <v>53</v>
      </c>
      <c r="B58" s="76"/>
      <c r="C58" s="76"/>
      <c r="D58" s="8"/>
      <c r="E58" s="8"/>
      <c r="F58" s="8"/>
      <c r="G58" s="8"/>
      <c r="H58" s="8"/>
    </row>
    <row r="59" spans="1:40" ht="25.5" customHeight="1" x14ac:dyDescent="0.15">
      <c r="A59" s="40">
        <f t="shared" si="0"/>
        <v>54</v>
      </c>
      <c r="B59" s="76"/>
      <c r="C59" s="76"/>
      <c r="D59" s="8"/>
      <c r="E59" s="8"/>
      <c r="F59" s="8"/>
      <c r="G59" s="8"/>
      <c r="H59" s="8"/>
    </row>
    <row r="60" spans="1:40" ht="25.5" customHeight="1" x14ac:dyDescent="0.15">
      <c r="A60" s="40">
        <f t="shared" si="0"/>
        <v>55</v>
      </c>
      <c r="B60" s="76"/>
      <c r="C60" s="76"/>
      <c r="D60" s="8"/>
      <c r="E60" s="8"/>
      <c r="F60" s="8"/>
      <c r="G60" s="8"/>
      <c r="H60" s="8"/>
    </row>
    <row r="61" spans="1:40" ht="25.5" customHeight="1" x14ac:dyDescent="0.15">
      <c r="A61" s="40">
        <f t="shared" si="0"/>
        <v>56</v>
      </c>
      <c r="B61" s="76"/>
      <c r="C61" s="76"/>
      <c r="D61" s="8"/>
      <c r="E61" s="8"/>
      <c r="F61" s="8"/>
      <c r="G61" s="8"/>
      <c r="H61" s="8"/>
    </row>
    <row r="62" spans="1:40" ht="25.5" customHeight="1" x14ac:dyDescent="0.15">
      <c r="A62" s="40">
        <f t="shared" si="0"/>
        <v>57</v>
      </c>
      <c r="B62" s="76"/>
      <c r="C62" s="76"/>
      <c r="D62" s="8"/>
      <c r="E62" s="8"/>
      <c r="F62" s="8"/>
      <c r="G62" s="8"/>
      <c r="H62" s="8"/>
    </row>
    <row r="63" spans="1:40" ht="25.5" customHeight="1" x14ac:dyDescent="0.15">
      <c r="A63" s="40">
        <f t="shared" si="0"/>
        <v>58</v>
      </c>
      <c r="B63" s="76"/>
      <c r="C63" s="76"/>
      <c r="D63" s="8"/>
      <c r="E63" s="8"/>
      <c r="F63" s="8"/>
      <c r="G63" s="8"/>
      <c r="H63" s="8"/>
    </row>
    <row r="64" spans="1:40" ht="25.5" customHeight="1" x14ac:dyDescent="0.15">
      <c r="A64" s="40">
        <f t="shared" si="0"/>
        <v>59</v>
      </c>
      <c r="B64" s="76"/>
      <c r="C64" s="76"/>
      <c r="D64" s="8"/>
      <c r="E64" s="8"/>
      <c r="F64" s="8"/>
      <c r="G64" s="8"/>
      <c r="H64" s="8"/>
    </row>
    <row r="65" spans="1:8" ht="25.5" customHeight="1" x14ac:dyDescent="0.15">
      <c r="A65" s="40">
        <f t="shared" si="0"/>
        <v>60</v>
      </c>
      <c r="B65" s="76"/>
      <c r="C65" s="76"/>
      <c r="D65" s="8"/>
      <c r="E65" s="8"/>
      <c r="F65" s="8"/>
      <c r="G65" s="8"/>
      <c r="H65" s="8"/>
    </row>
    <row r="66" spans="1:8" ht="25.5" customHeight="1" x14ac:dyDescent="0.15">
      <c r="A66" s="40">
        <f t="shared" si="0"/>
        <v>61</v>
      </c>
      <c r="B66" s="76"/>
      <c r="C66" s="76"/>
      <c r="D66" s="8"/>
      <c r="E66" s="8"/>
      <c r="F66" s="8"/>
      <c r="G66" s="8"/>
      <c r="H66" s="8"/>
    </row>
    <row r="67" spans="1:8" ht="25.5" customHeight="1" x14ac:dyDescent="0.15">
      <c r="A67" s="40">
        <f t="shared" si="0"/>
        <v>62</v>
      </c>
      <c r="B67" s="76"/>
      <c r="C67" s="76"/>
      <c r="D67" s="8"/>
      <c r="E67" s="8"/>
      <c r="F67" s="8"/>
      <c r="G67" s="8"/>
      <c r="H67" s="8"/>
    </row>
    <row r="68" spans="1:8" ht="25.5" customHeight="1" x14ac:dyDescent="0.15">
      <c r="A68" s="40">
        <f t="shared" si="0"/>
        <v>63</v>
      </c>
      <c r="B68" s="76"/>
      <c r="C68" s="76"/>
      <c r="D68" s="8"/>
      <c r="E68" s="8"/>
      <c r="F68" s="8"/>
      <c r="G68" s="8"/>
      <c r="H68" s="8"/>
    </row>
    <row r="69" spans="1:8" ht="25.5" customHeight="1" x14ac:dyDescent="0.15">
      <c r="A69" s="40">
        <f t="shared" si="0"/>
        <v>64</v>
      </c>
      <c r="B69" s="76"/>
      <c r="C69" s="76"/>
      <c r="D69" s="8"/>
      <c r="E69" s="8"/>
      <c r="F69" s="8"/>
      <c r="G69" s="8"/>
      <c r="H69" s="8"/>
    </row>
    <row r="70" spans="1:8" ht="25.5" customHeight="1" x14ac:dyDescent="0.15">
      <c r="A70" s="40">
        <f t="shared" si="0"/>
        <v>65</v>
      </c>
      <c r="B70" s="76"/>
      <c r="C70" s="76"/>
      <c r="D70" s="8"/>
      <c r="E70" s="8"/>
      <c r="F70" s="8"/>
      <c r="G70" s="8"/>
      <c r="H70" s="8"/>
    </row>
    <row r="71" spans="1:8" ht="25.5" customHeight="1" x14ac:dyDescent="0.15">
      <c r="A71" s="40">
        <f t="shared" si="0"/>
        <v>66</v>
      </c>
      <c r="B71" s="76"/>
      <c r="C71" s="76"/>
      <c r="D71" s="8"/>
      <c r="E71" s="8"/>
      <c r="F71" s="8"/>
      <c r="G71" s="8"/>
      <c r="H71" s="8"/>
    </row>
    <row r="72" spans="1:8" ht="25.5" customHeight="1" x14ac:dyDescent="0.15">
      <c r="A72" s="40">
        <f t="shared" ref="A72:A105" si="1">1+A71</f>
        <v>67</v>
      </c>
      <c r="B72" s="76"/>
      <c r="C72" s="76"/>
      <c r="D72" s="8"/>
      <c r="E72" s="8"/>
      <c r="F72" s="8"/>
      <c r="G72" s="8"/>
      <c r="H72" s="8"/>
    </row>
    <row r="73" spans="1:8" ht="25.5" customHeight="1" x14ac:dyDescent="0.15">
      <c r="A73" s="40">
        <f t="shared" si="1"/>
        <v>68</v>
      </c>
      <c r="B73" s="76"/>
      <c r="C73" s="76"/>
      <c r="D73" s="8"/>
      <c r="E73" s="8"/>
      <c r="F73" s="8"/>
      <c r="G73" s="8"/>
      <c r="H73" s="8"/>
    </row>
    <row r="74" spans="1:8" ht="25.5" customHeight="1" x14ac:dyDescent="0.15">
      <c r="A74" s="40">
        <f t="shared" si="1"/>
        <v>69</v>
      </c>
      <c r="B74" s="76"/>
      <c r="C74" s="76"/>
      <c r="D74" s="8"/>
      <c r="E74" s="8"/>
      <c r="F74" s="8"/>
      <c r="G74" s="8"/>
      <c r="H74" s="8"/>
    </row>
    <row r="75" spans="1:8" ht="25.5" customHeight="1" x14ac:dyDescent="0.15">
      <c r="A75" s="40">
        <f t="shared" si="1"/>
        <v>70</v>
      </c>
      <c r="B75" s="76"/>
      <c r="C75" s="76"/>
      <c r="D75" s="8"/>
      <c r="E75" s="8"/>
      <c r="F75" s="8"/>
      <c r="G75" s="8"/>
      <c r="H75" s="8"/>
    </row>
    <row r="76" spans="1:8" ht="25.5" customHeight="1" x14ac:dyDescent="0.15">
      <c r="A76" s="40">
        <f t="shared" si="1"/>
        <v>71</v>
      </c>
      <c r="B76" s="76"/>
      <c r="C76" s="76"/>
      <c r="D76" s="8"/>
      <c r="E76" s="8"/>
      <c r="F76" s="8"/>
      <c r="G76" s="8"/>
      <c r="H76" s="8"/>
    </row>
    <row r="77" spans="1:8" ht="25.5" customHeight="1" x14ac:dyDescent="0.15">
      <c r="A77" s="40">
        <f t="shared" si="1"/>
        <v>72</v>
      </c>
      <c r="B77" s="76"/>
      <c r="C77" s="76"/>
      <c r="D77" s="8"/>
      <c r="E77" s="8"/>
      <c r="F77" s="8"/>
      <c r="G77" s="8"/>
      <c r="H77" s="8"/>
    </row>
    <row r="78" spans="1:8" ht="25.5" customHeight="1" x14ac:dyDescent="0.15">
      <c r="A78" s="40">
        <f t="shared" si="1"/>
        <v>73</v>
      </c>
      <c r="B78" s="76"/>
      <c r="C78" s="76"/>
      <c r="D78" s="8"/>
      <c r="E78" s="8"/>
      <c r="F78" s="8"/>
      <c r="G78" s="8"/>
      <c r="H78" s="8"/>
    </row>
    <row r="79" spans="1:8" ht="25.5" customHeight="1" x14ac:dyDescent="0.15">
      <c r="A79" s="40">
        <f t="shared" si="1"/>
        <v>74</v>
      </c>
      <c r="B79" s="76"/>
      <c r="C79" s="76"/>
      <c r="D79" s="8"/>
      <c r="E79" s="8"/>
      <c r="F79" s="8"/>
      <c r="G79" s="8"/>
      <c r="H79" s="8"/>
    </row>
    <row r="80" spans="1:8" ht="25.5" customHeight="1" x14ac:dyDescent="0.15">
      <c r="A80" s="40">
        <f t="shared" si="1"/>
        <v>75</v>
      </c>
      <c r="B80" s="76"/>
      <c r="C80" s="76"/>
      <c r="D80" s="8"/>
      <c r="E80" s="8"/>
      <c r="F80" s="8"/>
      <c r="G80" s="8"/>
      <c r="H80" s="8"/>
    </row>
    <row r="81" spans="1:8" ht="25.5" customHeight="1" x14ac:dyDescent="0.15">
      <c r="A81" s="40">
        <f t="shared" si="1"/>
        <v>76</v>
      </c>
      <c r="B81" s="76"/>
      <c r="C81" s="76"/>
      <c r="D81" s="8"/>
      <c r="E81" s="8"/>
      <c r="F81" s="8"/>
      <c r="G81" s="8"/>
      <c r="H81" s="8"/>
    </row>
    <row r="82" spans="1:8" ht="25.5" customHeight="1" x14ac:dyDescent="0.15">
      <c r="A82" s="40">
        <f t="shared" si="1"/>
        <v>77</v>
      </c>
      <c r="B82" s="76"/>
      <c r="C82" s="76"/>
      <c r="D82" s="8"/>
      <c r="E82" s="8"/>
      <c r="F82" s="8"/>
      <c r="G82" s="8"/>
      <c r="H82" s="8"/>
    </row>
    <row r="83" spans="1:8" ht="25.5" customHeight="1" x14ac:dyDescent="0.15">
      <c r="A83" s="40">
        <f t="shared" si="1"/>
        <v>78</v>
      </c>
      <c r="B83" s="76"/>
      <c r="C83" s="76"/>
      <c r="D83" s="8"/>
      <c r="E83" s="8"/>
      <c r="F83" s="8"/>
      <c r="G83" s="8"/>
      <c r="H83" s="8"/>
    </row>
    <row r="84" spans="1:8" ht="25.5" customHeight="1" x14ac:dyDescent="0.15">
      <c r="A84" s="40">
        <f t="shared" si="1"/>
        <v>79</v>
      </c>
      <c r="B84" s="76"/>
      <c r="C84" s="76"/>
      <c r="D84" s="8"/>
      <c r="E84" s="8"/>
      <c r="F84" s="8"/>
      <c r="G84" s="8"/>
      <c r="H84" s="8"/>
    </row>
    <row r="85" spans="1:8" ht="25.5" customHeight="1" x14ac:dyDescent="0.15">
      <c r="A85" s="40">
        <f t="shared" si="1"/>
        <v>80</v>
      </c>
      <c r="B85" s="76"/>
      <c r="C85" s="76"/>
      <c r="D85" s="8"/>
      <c r="E85" s="8"/>
      <c r="F85" s="8"/>
      <c r="G85" s="8"/>
      <c r="H85" s="8"/>
    </row>
    <row r="86" spans="1:8" ht="25.5" customHeight="1" x14ac:dyDescent="0.15">
      <c r="A86" s="40">
        <f t="shared" si="1"/>
        <v>81</v>
      </c>
      <c r="B86" s="76"/>
      <c r="C86" s="76"/>
      <c r="D86" s="8"/>
      <c r="E86" s="8"/>
      <c r="F86" s="8"/>
      <c r="G86" s="8"/>
      <c r="H86" s="8"/>
    </row>
    <row r="87" spans="1:8" ht="25.5" customHeight="1" x14ac:dyDescent="0.15">
      <c r="A87" s="40">
        <f t="shared" si="1"/>
        <v>82</v>
      </c>
      <c r="B87" s="76"/>
      <c r="C87" s="76"/>
      <c r="D87" s="8"/>
      <c r="E87" s="8"/>
      <c r="F87" s="73"/>
      <c r="G87" s="8"/>
      <c r="H87" s="8"/>
    </row>
    <row r="88" spans="1:8" ht="25.5" customHeight="1" x14ac:dyDescent="0.15">
      <c r="A88" s="40">
        <f t="shared" si="1"/>
        <v>83</v>
      </c>
      <c r="B88" s="76"/>
      <c r="C88" s="76"/>
      <c r="D88" s="8"/>
      <c r="E88" s="8"/>
      <c r="F88" s="8"/>
      <c r="G88" s="8"/>
      <c r="H88" s="8"/>
    </row>
    <row r="89" spans="1:8" ht="25.5" customHeight="1" x14ac:dyDescent="0.15">
      <c r="A89" s="40">
        <f t="shared" si="1"/>
        <v>84</v>
      </c>
      <c r="B89" s="76"/>
      <c r="C89" s="76"/>
      <c r="D89" s="8"/>
      <c r="E89" s="8"/>
      <c r="F89" s="8"/>
      <c r="G89" s="8"/>
      <c r="H89" s="8"/>
    </row>
    <row r="90" spans="1:8" ht="25.5" customHeight="1" x14ac:dyDescent="0.15">
      <c r="A90" s="40">
        <f t="shared" si="1"/>
        <v>85</v>
      </c>
      <c r="B90" s="76"/>
      <c r="C90" s="76"/>
      <c r="D90" s="8"/>
      <c r="E90" s="8"/>
      <c r="F90" s="8"/>
      <c r="G90" s="8"/>
      <c r="H90" s="8"/>
    </row>
    <row r="91" spans="1:8" ht="25.5" customHeight="1" x14ac:dyDescent="0.15">
      <c r="A91" s="40">
        <f t="shared" si="1"/>
        <v>86</v>
      </c>
      <c r="B91" s="76"/>
      <c r="C91" s="76"/>
      <c r="D91" s="8"/>
      <c r="E91" s="8"/>
      <c r="F91" s="8"/>
      <c r="G91" s="8"/>
      <c r="H91" s="8"/>
    </row>
    <row r="92" spans="1:8" ht="25.5" customHeight="1" x14ac:dyDescent="0.15">
      <c r="A92" s="40">
        <f t="shared" si="1"/>
        <v>87</v>
      </c>
      <c r="B92" s="76"/>
      <c r="C92" s="76"/>
      <c r="D92" s="8"/>
      <c r="E92" s="8"/>
      <c r="F92" s="8"/>
      <c r="G92" s="8"/>
      <c r="H92" s="8"/>
    </row>
    <row r="93" spans="1:8" ht="25.5" customHeight="1" x14ac:dyDescent="0.15">
      <c r="A93" s="40">
        <f t="shared" si="1"/>
        <v>88</v>
      </c>
      <c r="B93" s="76"/>
      <c r="C93" s="76"/>
      <c r="D93" s="8"/>
      <c r="E93" s="8"/>
      <c r="F93" s="8"/>
      <c r="G93" s="8"/>
      <c r="H93" s="8"/>
    </row>
    <row r="94" spans="1:8" ht="25.5" customHeight="1" x14ac:dyDescent="0.15">
      <c r="A94" s="40">
        <f t="shared" si="1"/>
        <v>89</v>
      </c>
      <c r="B94" s="76"/>
      <c r="C94" s="76"/>
      <c r="D94" s="8"/>
      <c r="E94" s="8"/>
      <c r="F94" s="8"/>
      <c r="G94" s="8"/>
      <c r="H94" s="8"/>
    </row>
    <row r="95" spans="1:8" ht="25.5" customHeight="1" x14ac:dyDescent="0.15">
      <c r="A95" s="40">
        <f t="shared" si="1"/>
        <v>90</v>
      </c>
      <c r="B95" s="76"/>
      <c r="C95" s="76"/>
      <c r="D95" s="8"/>
      <c r="E95" s="8"/>
      <c r="F95" s="8"/>
      <c r="G95" s="8"/>
      <c r="H95" s="8"/>
    </row>
    <row r="96" spans="1:8" ht="25.5" customHeight="1" x14ac:dyDescent="0.15">
      <c r="A96" s="40">
        <f t="shared" si="1"/>
        <v>91</v>
      </c>
      <c r="B96" s="76"/>
      <c r="C96" s="76"/>
      <c r="D96" s="8"/>
      <c r="E96" s="8"/>
      <c r="F96" s="8"/>
      <c r="G96" s="8"/>
      <c r="H96" s="8"/>
    </row>
    <row r="97" spans="1:8" ht="25.5" customHeight="1" x14ac:dyDescent="0.15">
      <c r="A97" s="40">
        <f t="shared" si="1"/>
        <v>92</v>
      </c>
      <c r="B97" s="76"/>
      <c r="C97" s="76"/>
      <c r="D97" s="8"/>
      <c r="E97" s="8"/>
      <c r="F97" s="8"/>
      <c r="G97" s="8"/>
      <c r="H97" s="8"/>
    </row>
    <row r="98" spans="1:8" ht="25.5" customHeight="1" x14ac:dyDescent="0.15">
      <c r="A98" s="40">
        <f t="shared" si="1"/>
        <v>93</v>
      </c>
      <c r="B98" s="76"/>
      <c r="C98" s="76"/>
      <c r="D98" s="8"/>
      <c r="E98" s="8"/>
      <c r="F98" s="8"/>
      <c r="G98" s="8"/>
      <c r="H98" s="8"/>
    </row>
    <row r="99" spans="1:8" ht="25.5" customHeight="1" x14ac:dyDescent="0.15">
      <c r="A99" s="40">
        <f t="shared" si="1"/>
        <v>94</v>
      </c>
      <c r="B99" s="76"/>
      <c r="C99" s="76"/>
      <c r="D99" s="8"/>
      <c r="E99" s="8"/>
      <c r="F99" s="8"/>
      <c r="G99" s="8"/>
      <c r="H99" s="8"/>
    </row>
    <row r="100" spans="1:8" ht="25.5" customHeight="1" x14ac:dyDescent="0.15">
      <c r="A100" s="40">
        <f t="shared" si="1"/>
        <v>95</v>
      </c>
      <c r="B100" s="76"/>
      <c r="C100" s="76"/>
      <c r="D100" s="8"/>
      <c r="E100" s="8"/>
      <c r="F100" s="8"/>
      <c r="G100" s="8"/>
      <c r="H100" s="8"/>
    </row>
    <row r="101" spans="1:8" ht="25.5" customHeight="1" x14ac:dyDescent="0.15">
      <c r="A101" s="40">
        <f t="shared" si="1"/>
        <v>96</v>
      </c>
      <c r="B101" s="76"/>
      <c r="C101" s="76"/>
      <c r="D101" s="8"/>
      <c r="E101" s="8"/>
      <c r="F101" s="8"/>
      <c r="G101" s="8"/>
      <c r="H101" s="8"/>
    </row>
    <row r="102" spans="1:8" ht="25.5" customHeight="1" x14ac:dyDescent="0.15">
      <c r="A102" s="40">
        <f t="shared" si="1"/>
        <v>97</v>
      </c>
      <c r="B102" s="76"/>
      <c r="C102" s="76"/>
      <c r="D102" s="8"/>
      <c r="E102" s="8"/>
      <c r="F102" s="8"/>
      <c r="G102" s="8"/>
      <c r="H102" s="8"/>
    </row>
    <row r="103" spans="1:8" ht="25.5" customHeight="1" x14ac:dyDescent="0.15">
      <c r="A103" s="40">
        <f t="shared" si="1"/>
        <v>98</v>
      </c>
      <c r="B103" s="76"/>
      <c r="C103" s="76"/>
      <c r="D103" s="8"/>
      <c r="E103" s="8"/>
      <c r="F103" s="8"/>
      <c r="G103" s="8"/>
      <c r="H103" s="8"/>
    </row>
    <row r="104" spans="1:8" ht="25.5" customHeight="1" x14ac:dyDescent="0.15">
      <c r="A104" s="40">
        <f t="shared" si="1"/>
        <v>99</v>
      </c>
      <c r="B104" s="76"/>
      <c r="C104" s="76"/>
      <c r="D104" s="8"/>
      <c r="E104" s="8"/>
      <c r="F104" s="8"/>
      <c r="G104" s="8"/>
      <c r="H104" s="8"/>
    </row>
    <row r="105" spans="1:8" ht="25.5" customHeight="1" x14ac:dyDescent="0.15">
      <c r="A105" s="40">
        <f t="shared" si="1"/>
        <v>100</v>
      </c>
      <c r="B105" s="76"/>
      <c r="C105" s="76"/>
      <c r="D105" s="8"/>
      <c r="E105" s="8"/>
      <c r="F105" s="8"/>
      <c r="G105" s="8"/>
      <c r="H105" s="8"/>
    </row>
    <row r="106" spans="1:8" s="5" customFormat="1" ht="25.5" hidden="1" customHeight="1" x14ac:dyDescent="0.15">
      <c r="A106" s="10" t="s">
        <v>0</v>
      </c>
      <c r="B106" s="10" t="s">
        <v>1</v>
      </c>
      <c r="C106" s="10" t="s">
        <v>12</v>
      </c>
      <c r="D106" s="10" t="s">
        <v>2</v>
      </c>
      <c r="E106" s="10" t="s">
        <v>13</v>
      </c>
      <c r="F106" s="10" t="s">
        <v>3</v>
      </c>
      <c r="G106" s="10" t="s">
        <v>4</v>
      </c>
      <c r="H106" s="2"/>
    </row>
    <row r="107" spans="1:8" ht="25.5" hidden="1" customHeight="1" x14ac:dyDescent="0.15">
      <c r="A107" s="13"/>
      <c r="B107" s="12"/>
      <c r="C107" s="12"/>
      <c r="D107" s="3" t="s">
        <v>10</v>
      </c>
      <c r="E107" s="3" t="s">
        <v>64</v>
      </c>
      <c r="F107" s="74" t="s">
        <v>64</v>
      </c>
      <c r="G107" s="74" t="s">
        <v>134</v>
      </c>
      <c r="H107" s="3" t="s">
        <v>38</v>
      </c>
    </row>
    <row r="108" spans="1:8" ht="25.5" hidden="1" customHeight="1" x14ac:dyDescent="0.15">
      <c r="A108" s="13"/>
      <c r="B108" s="12"/>
      <c r="C108" s="12"/>
      <c r="D108" s="4" t="s">
        <v>11</v>
      </c>
      <c r="E108" s="3" t="s">
        <v>14</v>
      </c>
      <c r="F108" s="74" t="s">
        <v>65</v>
      </c>
      <c r="G108" s="74" t="s">
        <v>135</v>
      </c>
      <c r="H108" s="3" t="s">
        <v>39</v>
      </c>
    </row>
    <row r="109" spans="1:8" ht="25.5" hidden="1" customHeight="1" x14ac:dyDescent="0.15">
      <c r="A109" s="13"/>
      <c r="B109" s="12"/>
      <c r="C109" s="12"/>
      <c r="D109" s="3"/>
      <c r="E109" s="3" t="s">
        <v>15</v>
      </c>
      <c r="F109" s="74" t="s">
        <v>103</v>
      </c>
      <c r="G109" s="74" t="s">
        <v>129</v>
      </c>
      <c r="H109" s="3"/>
    </row>
    <row r="110" spans="1:8" ht="25.5" hidden="1" customHeight="1" x14ac:dyDescent="0.15">
      <c r="A110" s="13"/>
      <c r="B110" s="12"/>
      <c r="C110" s="12"/>
      <c r="D110" s="3"/>
      <c r="E110" s="3" t="s">
        <v>16</v>
      </c>
      <c r="F110" s="74" t="s">
        <v>126</v>
      </c>
      <c r="G110" s="81" t="s">
        <v>132</v>
      </c>
      <c r="H110" s="3"/>
    </row>
    <row r="111" spans="1:8" ht="25.5" hidden="1" customHeight="1" x14ac:dyDescent="0.15">
      <c r="A111" s="13"/>
      <c r="B111" s="12"/>
      <c r="C111" s="12"/>
      <c r="D111" s="3"/>
      <c r="E111" s="3" t="s">
        <v>17</v>
      </c>
      <c r="F111" s="74" t="s">
        <v>125</v>
      </c>
      <c r="G111" s="74" t="s">
        <v>136</v>
      </c>
      <c r="H111" s="3"/>
    </row>
    <row r="112" spans="1:8" ht="25.5" hidden="1" customHeight="1" x14ac:dyDescent="0.15">
      <c r="A112" s="13"/>
      <c r="B112" s="12"/>
      <c r="C112" s="12"/>
      <c r="D112" s="3"/>
      <c r="E112" s="3" t="s">
        <v>18</v>
      </c>
      <c r="F112" s="74" t="s">
        <v>104</v>
      </c>
      <c r="G112" s="73" t="s">
        <v>137</v>
      </c>
      <c r="H112" s="3"/>
    </row>
    <row r="113" spans="1:8" ht="25.5" hidden="1" customHeight="1" x14ac:dyDescent="0.15">
      <c r="A113" s="13"/>
      <c r="B113" s="12"/>
      <c r="C113" s="12"/>
      <c r="D113" s="3"/>
      <c r="E113" s="3" t="s">
        <v>19</v>
      </c>
      <c r="F113" s="74" t="s">
        <v>121</v>
      </c>
      <c r="G113" s="81" t="s">
        <v>138</v>
      </c>
      <c r="H113" s="3"/>
    </row>
    <row r="114" spans="1:8" ht="25.5" hidden="1" customHeight="1" x14ac:dyDescent="0.15">
      <c r="A114" s="13"/>
      <c r="B114" s="12"/>
      <c r="C114" s="12"/>
      <c r="D114" s="3"/>
      <c r="E114" s="3" t="s">
        <v>20</v>
      </c>
      <c r="F114" s="81" t="s">
        <v>122</v>
      </c>
      <c r="G114" s="74" t="s">
        <v>139</v>
      </c>
      <c r="H114" s="3"/>
    </row>
    <row r="115" spans="1:8" ht="25.5" hidden="1" customHeight="1" x14ac:dyDescent="0.15">
      <c r="A115" s="13"/>
      <c r="B115" s="12"/>
      <c r="C115" s="12"/>
      <c r="D115" s="3"/>
      <c r="E115" s="3" t="s">
        <v>21</v>
      </c>
      <c r="F115" s="74" t="s">
        <v>123</v>
      </c>
      <c r="G115" s="74" t="s">
        <v>140</v>
      </c>
      <c r="H115" s="3"/>
    </row>
    <row r="116" spans="1:8" ht="25.5" hidden="1" customHeight="1" x14ac:dyDescent="0.15">
      <c r="A116" s="13"/>
      <c r="B116" s="12"/>
      <c r="C116" s="12"/>
      <c r="D116" s="3" t="s">
        <v>7</v>
      </c>
      <c r="E116" s="3" t="s">
        <v>6</v>
      </c>
      <c r="F116" s="81" t="s">
        <v>124</v>
      </c>
      <c r="G116" s="81" t="s">
        <v>141</v>
      </c>
      <c r="H116" s="3"/>
    </row>
    <row r="117" spans="1:8" ht="25.5" hidden="1" customHeight="1" x14ac:dyDescent="0.15">
      <c r="A117" s="13"/>
      <c r="B117" s="12"/>
      <c r="C117" s="12"/>
      <c r="D117" s="3"/>
      <c r="E117" s="3" t="s">
        <v>161</v>
      </c>
      <c r="F117" s="74" t="s">
        <v>117</v>
      </c>
      <c r="G117" s="74" t="s">
        <v>170</v>
      </c>
      <c r="H117" s="3"/>
    </row>
    <row r="118" spans="1:8" ht="25.5" hidden="1" customHeight="1" x14ac:dyDescent="0.15">
      <c r="A118" s="13"/>
      <c r="B118" s="12"/>
      <c r="C118" s="12"/>
      <c r="D118" s="3"/>
      <c r="E118" s="3"/>
      <c r="F118" s="81" t="s">
        <v>119</v>
      </c>
      <c r="G118" s="74" t="s">
        <v>164</v>
      </c>
      <c r="H118" s="3"/>
    </row>
    <row r="119" spans="1:8" ht="25.5" hidden="1" customHeight="1" x14ac:dyDescent="0.15">
      <c r="A119" s="13"/>
      <c r="B119" s="12"/>
      <c r="C119" s="12"/>
      <c r="D119" s="3"/>
      <c r="E119" s="3"/>
      <c r="F119" s="74" t="s">
        <v>120</v>
      </c>
      <c r="G119" s="81" t="s">
        <v>142</v>
      </c>
      <c r="H119" s="3"/>
    </row>
    <row r="120" spans="1:8" ht="25.5" hidden="1" customHeight="1" x14ac:dyDescent="0.15">
      <c r="A120" s="13"/>
      <c r="B120" s="12"/>
      <c r="C120" s="12"/>
      <c r="D120" s="3"/>
      <c r="E120" s="3"/>
      <c r="F120" s="81" t="s">
        <v>118</v>
      </c>
      <c r="G120" s="74" t="s">
        <v>143</v>
      </c>
      <c r="H120" s="3"/>
    </row>
    <row r="121" spans="1:8" ht="25.5" hidden="1" customHeight="1" x14ac:dyDescent="0.15">
      <c r="A121" s="13"/>
      <c r="B121" s="12"/>
      <c r="C121" s="12"/>
      <c r="D121" s="3"/>
      <c r="E121" s="3"/>
      <c r="F121" s="74" t="s">
        <v>28</v>
      </c>
      <c r="G121" s="81" t="s">
        <v>144</v>
      </c>
      <c r="H121" s="3"/>
    </row>
    <row r="122" spans="1:8" ht="25.5" hidden="1" customHeight="1" x14ac:dyDescent="0.15">
      <c r="A122" s="13"/>
      <c r="B122" s="12"/>
      <c r="C122" s="12"/>
      <c r="D122" s="3"/>
      <c r="E122" s="3"/>
      <c r="F122" s="81" t="s">
        <v>29</v>
      </c>
      <c r="G122" s="74" t="s">
        <v>145</v>
      </c>
      <c r="H122" s="3"/>
    </row>
    <row r="123" spans="1:8" ht="25.5" hidden="1" customHeight="1" x14ac:dyDescent="0.15">
      <c r="A123" s="13"/>
      <c r="B123" s="12"/>
      <c r="C123" s="12"/>
      <c r="D123" s="3"/>
      <c r="E123" s="3"/>
      <c r="F123" s="74" t="s">
        <v>30</v>
      </c>
      <c r="G123" s="81" t="s">
        <v>146</v>
      </c>
      <c r="H123" s="3"/>
    </row>
    <row r="124" spans="1:8" ht="25.5" hidden="1" customHeight="1" x14ac:dyDescent="0.15">
      <c r="A124" s="13"/>
      <c r="B124" s="12"/>
      <c r="C124" s="12"/>
      <c r="D124" s="3"/>
      <c r="E124" s="3"/>
      <c r="F124" s="82" t="s">
        <v>22</v>
      </c>
      <c r="G124" s="74" t="s">
        <v>147</v>
      </c>
      <c r="H124" s="3"/>
    </row>
    <row r="125" spans="1:8" ht="25.5" hidden="1" customHeight="1" x14ac:dyDescent="0.15">
      <c r="A125" s="13"/>
      <c r="B125" s="12"/>
      <c r="C125" s="12"/>
      <c r="D125" s="3"/>
      <c r="E125" s="3"/>
      <c r="F125" s="74" t="s">
        <v>23</v>
      </c>
      <c r="G125" s="81" t="s">
        <v>131</v>
      </c>
      <c r="H125" s="3"/>
    </row>
    <row r="126" spans="1:8" ht="25.5" hidden="1" customHeight="1" x14ac:dyDescent="0.15">
      <c r="A126" s="13"/>
      <c r="B126" s="12"/>
      <c r="C126" s="12"/>
      <c r="D126" s="3"/>
      <c r="E126" s="3"/>
      <c r="F126" s="74" t="s">
        <v>149</v>
      </c>
      <c r="G126" s="74" t="s">
        <v>151</v>
      </c>
      <c r="H126" s="3"/>
    </row>
    <row r="127" spans="1:8" ht="25.5" hidden="1" customHeight="1" x14ac:dyDescent="0.15">
      <c r="A127" s="13"/>
      <c r="B127" s="12"/>
      <c r="C127" s="12"/>
      <c r="D127" s="3"/>
      <c r="E127" s="3"/>
      <c r="F127" s="74" t="s">
        <v>150</v>
      </c>
      <c r="G127" s="74" t="s">
        <v>152</v>
      </c>
      <c r="H127" s="3"/>
    </row>
    <row r="128" spans="1:8" ht="25.5" hidden="1" customHeight="1" x14ac:dyDescent="0.15">
      <c r="A128" s="13"/>
      <c r="B128" s="12"/>
      <c r="C128" s="12"/>
      <c r="D128" s="3"/>
      <c r="E128" s="3"/>
      <c r="F128" s="74" t="s">
        <v>157</v>
      </c>
      <c r="G128" s="74" t="s">
        <v>160</v>
      </c>
      <c r="H128" s="3"/>
    </row>
    <row r="129" spans="1:8" ht="25.5" hidden="1" customHeight="1" x14ac:dyDescent="0.15">
      <c r="A129" s="13"/>
      <c r="B129" s="12"/>
      <c r="C129" s="12"/>
      <c r="D129" s="3"/>
      <c r="E129" s="3"/>
      <c r="F129" s="74" t="s">
        <v>163</v>
      </c>
      <c r="G129" s="74"/>
      <c r="H129" s="3"/>
    </row>
    <row r="130" spans="1:8" x14ac:dyDescent="0.15">
      <c r="E130" s="3"/>
    </row>
  </sheetData>
  <sheetProtection selectLockedCells="1"/>
  <mergeCells count="6">
    <mergeCell ref="H3:H4"/>
    <mergeCell ref="B3:E3"/>
    <mergeCell ref="F3:G3"/>
    <mergeCell ref="A1:G1"/>
    <mergeCell ref="A2:B2"/>
    <mergeCell ref="C2:G2"/>
  </mergeCells>
  <phoneticPr fontId="1"/>
  <conditionalFormatting sqref="D6:D105">
    <cfRule type="cellIs" dxfId="18" priority="16" operator="equal">
      <formula>"女子"</formula>
    </cfRule>
  </conditionalFormatting>
  <conditionalFormatting sqref="F6:F105">
    <cfRule type="cellIs" dxfId="11" priority="15" operator="equal">
      <formula>$F$114</formula>
    </cfRule>
  </conditionalFormatting>
  <dataValidations count="6">
    <dataValidation type="list" allowBlank="1" showInputMessage="1" showErrorMessage="1" sqref="D5:D105" xr:uid="{00000000-0002-0000-0000-000000000000}">
      <formula1>性別</formula1>
    </dataValidation>
    <dataValidation type="list" allowBlank="1" showInputMessage="1" showErrorMessage="1" sqref="F5:F105" xr:uid="{00000000-0002-0000-0000-000002000000}">
      <formula1>形種目</formula1>
    </dataValidation>
    <dataValidation type="list" allowBlank="1" showInputMessage="1" showErrorMessage="1" sqref="G5" xr:uid="{00000000-0002-0000-0000-000003000000}">
      <formula1>組手種目</formula1>
    </dataValidation>
    <dataValidation type="list" allowBlank="1" showInputMessage="1" showErrorMessage="1" sqref="H5:H105" xr:uid="{00000000-0002-0000-0000-000004000000}">
      <formula1>団体戦</formula1>
    </dataValidation>
    <dataValidation type="list" allowBlank="1" showInputMessage="1" showErrorMessage="1" sqref="E5:E105" xr:uid="{00000000-0002-0000-0000-000001000000}">
      <formula1>学年</formula1>
    </dataValidation>
    <dataValidation type="list" allowBlank="1" showInputMessage="1" showErrorMessage="1" sqref="G6:G105" xr:uid="{1409FC3D-B2BB-4CCF-A850-2E4E134B79EE}">
      <formula1>$G$107:$G$129</formula1>
    </dataValidation>
  </dataValidations>
  <pageMargins left="0.51181102362204722" right="0.51181102362204722" top="0.55118110236220474" bottom="0.55118110236220474" header="0.31496062992125984" footer="0.31496062992125984"/>
  <pageSetup paperSize="9" scale="91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BCF5D50-8585-4435-877E-51CE0EEB6E7B}">
            <xm:f>NOT(ISERROR(SEARCH($F$124,F6)))</xm:f>
            <xm:f>$F$124</xm:f>
            <x14:dxf>
              <font>
                <color rgb="FFFF0000"/>
              </font>
            </x14:dxf>
          </x14:cfRule>
          <x14:cfRule type="containsText" priority="10" operator="containsText" id="{3875501E-28BB-492A-8E18-EABA81BC0F25}">
            <xm:f>NOT(ISERROR(SEARCH($F$122,F6)))</xm:f>
            <xm:f>$F$122</xm:f>
            <x14:dxf>
              <font>
                <color rgb="FFFF0000"/>
              </font>
            </x14:dxf>
          </x14:cfRule>
          <x14:cfRule type="containsText" priority="11" operator="containsText" id="{FC9D7845-81B4-43B0-AEED-963055657F6D}">
            <xm:f>NOT(ISERROR(SEARCH($F$120,F6)))</xm:f>
            <xm:f>$F$120</xm:f>
            <x14:dxf>
              <font>
                <color rgb="FFFF0000"/>
              </font>
            </x14:dxf>
          </x14:cfRule>
          <x14:cfRule type="containsText" priority="12" operator="containsText" id="{EDD1DC45-A478-48BD-BC2C-9F75492CE7AE}">
            <xm:f>NOT(ISERROR(SEARCH($F$118,F6)))</xm:f>
            <xm:f>$F$118</xm:f>
            <x14:dxf>
              <font>
                <color rgb="FFFF0000"/>
              </font>
            </x14:dxf>
          </x14:cfRule>
          <x14:cfRule type="containsText" priority="13" operator="containsText" id="{CB75017C-EB81-421D-8C33-38D2E7DB9BCE}">
            <xm:f>NOT(ISERROR(SEARCH($F$116,F6)))</xm:f>
            <xm:f>$F$116</xm:f>
            <x14:dxf>
              <font>
                <color rgb="FFFF0000"/>
              </font>
            </x14:dxf>
          </x14:cfRule>
          <x14:cfRule type="containsText" priority="14" operator="containsText" id="{8CF38E9D-8313-4559-A689-BFE4244965CF}">
            <xm:f>NOT(ISERROR(SEARCH($F$114,F6)))</xm:f>
            <xm:f>$F$114</xm:f>
            <x14:dxf>
              <font>
                <color rgb="FFFF0000"/>
              </font>
            </x14:dxf>
          </x14:cfRule>
          <xm:sqref>F6:F105</xm:sqref>
        </x14:conditionalFormatting>
        <x14:conditionalFormatting xmlns:xm="http://schemas.microsoft.com/office/excel/2006/main">
          <x14:cfRule type="containsText" priority="17" operator="containsText" id="{74EFA703-6F5E-4D42-A525-136D01A41AF8}">
            <xm:f>NOT(ISERROR(SEARCH($G$123,G6)))</xm:f>
            <xm:f>$G$123</xm:f>
            <x14:dxf>
              <font>
                <color rgb="FFFF0000"/>
              </font>
            </x14:dxf>
          </x14:cfRule>
          <x14:cfRule type="containsText" priority="18" operator="containsText" id="{DE1178A4-3318-412F-90B9-0513025C3692}">
            <xm:f>NOT(ISERROR(SEARCH($G$125,G6)))</xm:f>
            <xm:f>$G$125</xm:f>
            <x14:dxf>
              <font>
                <color rgb="FFFF0000"/>
              </font>
            </x14:dxf>
          </x14:cfRule>
          <x14:cfRule type="containsText" priority="19" operator="containsText" id="{6A49F992-5D77-4E87-B57D-45FF68233BDA}">
            <xm:f>NOT(ISERROR(SEARCH($G$121,G6)))</xm:f>
            <xm:f>$G$121</xm:f>
            <x14:dxf>
              <font>
                <color rgb="FFFF0000"/>
              </font>
            </x14:dxf>
          </x14:cfRule>
          <x14:cfRule type="containsText" priority="20" operator="containsText" id="{724CBB89-D5DD-42B7-AA7F-4EE1E1AE589F}">
            <xm:f>NOT(ISERROR(SEARCH($G$119,G6)))</xm:f>
            <xm:f>$G$119</xm:f>
            <x14:dxf>
              <font>
                <color rgb="FFFF0000"/>
              </font>
            </x14:dxf>
          </x14:cfRule>
          <x14:cfRule type="containsText" priority="21" operator="containsText" id="{60B5B9BF-B371-422B-AEFA-F675DD74C82C}">
            <xm:f>NOT(ISERROR(SEARCH($G$116,G6)))</xm:f>
            <xm:f>$G$116</xm:f>
            <x14:dxf>
              <font>
                <color rgb="FFFF0000"/>
              </font>
            </x14:dxf>
          </x14:cfRule>
          <x14:cfRule type="containsText" priority="22" operator="containsText" id="{82BD8168-AC3D-430A-B06A-947011D2567B}">
            <xm:f>NOT(ISERROR(SEARCH($G$113,G6)))</xm:f>
            <xm:f>$G$113</xm:f>
            <x14:dxf>
              <font>
                <color rgb="FFFF0000"/>
              </font>
            </x14:dxf>
          </x14:cfRule>
          <x14:cfRule type="containsText" priority="23" operator="containsText" id="{FA0A248E-7D71-46E0-B546-2D754D4BC97A}">
            <xm:f>NOT(ISERROR(SEARCH($G$110,G6)))</xm:f>
            <xm:f>$G$110</xm:f>
            <x14:dxf>
              <font>
                <color rgb="FFFF0000"/>
              </font>
            </x14:dxf>
          </x14:cfRule>
          <xm:sqref>G6:G105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view="pageBreakPreview" zoomScaleNormal="100" zoomScaleSheetLayoutView="100" workbookViewId="0">
      <selection activeCell="E3" sqref="E3"/>
    </sheetView>
  </sheetViews>
  <sheetFormatPr defaultColWidth="8.875" defaultRowHeight="13.5" x14ac:dyDescent="0.15"/>
  <cols>
    <col min="1" max="1" width="9" style="6" customWidth="1"/>
    <col min="2" max="2" width="5" style="6" customWidth="1"/>
    <col min="3" max="3" width="35.75" style="6" customWidth="1"/>
    <col min="4" max="4" width="9.625" style="18" customWidth="1"/>
    <col min="5" max="5" width="6.375" style="19" customWidth="1"/>
    <col min="6" max="6" width="6.875" style="18" customWidth="1"/>
    <col min="7" max="7" width="5.5" style="6" customWidth="1"/>
    <col min="8" max="8" width="11.125" style="18" customWidth="1"/>
    <col min="9" max="9" width="5.75" style="6" customWidth="1"/>
    <col min="10" max="16384" width="8.875" style="6"/>
  </cols>
  <sheetData>
    <row r="1" spans="1:9" ht="21" x14ac:dyDescent="0.15">
      <c r="A1" s="89" t="s">
        <v>171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15">
      <c r="A2" s="90" t="s">
        <v>51</v>
      </c>
      <c r="B2" s="90"/>
      <c r="C2" s="96" t="str">
        <f>個人種目申込!C2</f>
        <v>（　　　　　　　　　　　　　　　　　　　　）</v>
      </c>
      <c r="D2" s="96"/>
      <c r="E2" s="96"/>
      <c r="F2" s="96"/>
      <c r="G2" s="96"/>
      <c r="H2" s="96"/>
      <c r="I2" s="11"/>
    </row>
    <row r="3" spans="1:9" s="15" customFormat="1" ht="16.5" customHeight="1" x14ac:dyDescent="0.15">
      <c r="A3" s="20" t="s">
        <v>175</v>
      </c>
      <c r="B3" s="21"/>
      <c r="C3" s="21"/>
      <c r="D3" s="22"/>
      <c r="E3" s="23"/>
      <c r="F3" s="22"/>
      <c r="G3" s="21"/>
      <c r="H3" s="22"/>
      <c r="I3" s="21"/>
    </row>
    <row r="4" spans="1:9" s="15" customFormat="1" ht="19.149999999999999" customHeight="1" x14ac:dyDescent="0.15">
      <c r="A4" s="24"/>
      <c r="B4" s="95" t="s">
        <v>24</v>
      </c>
      <c r="C4" s="94"/>
      <c r="D4" s="92" t="s">
        <v>25</v>
      </c>
      <c r="E4" s="92"/>
      <c r="F4" s="92" t="s">
        <v>26</v>
      </c>
      <c r="G4" s="92"/>
      <c r="H4" s="92" t="s">
        <v>27</v>
      </c>
      <c r="I4" s="92"/>
    </row>
    <row r="5" spans="1:9" s="15" customFormat="1" ht="19.149999999999999" customHeight="1" x14ac:dyDescent="0.15">
      <c r="A5" s="97" t="s">
        <v>35</v>
      </c>
      <c r="B5" s="74" t="s">
        <v>66</v>
      </c>
      <c r="C5" s="25" t="s">
        <v>64</v>
      </c>
      <c r="D5" s="26">
        <v>3000</v>
      </c>
      <c r="E5" s="69" t="s">
        <v>31</v>
      </c>
      <c r="F5" s="70">
        <f>COUNTIF(個人種目申込!F6:F105,"幼年")</f>
        <v>0</v>
      </c>
      <c r="G5" s="71" t="s">
        <v>32</v>
      </c>
      <c r="H5" s="68">
        <f t="shared" ref="H5:H48" si="0">F5*D5</f>
        <v>0</v>
      </c>
      <c r="I5" s="72" t="s">
        <v>31</v>
      </c>
    </row>
    <row r="6" spans="1:9" s="15" customFormat="1" ht="19.149999999999999" customHeight="1" x14ac:dyDescent="0.15">
      <c r="A6" s="98"/>
      <c r="B6" s="77" t="s">
        <v>67</v>
      </c>
      <c r="C6" s="61" t="s">
        <v>65</v>
      </c>
      <c r="D6" s="62">
        <v>3000</v>
      </c>
      <c r="E6" s="63" t="s">
        <v>31</v>
      </c>
      <c r="F6" s="64">
        <f>COUNTIF(個人種目申込!F6:F105,"小学１年生")</f>
        <v>0</v>
      </c>
      <c r="G6" s="65" t="s">
        <v>32</v>
      </c>
      <c r="H6" s="62">
        <f t="shared" si="0"/>
        <v>0</v>
      </c>
      <c r="I6" s="66" t="s">
        <v>31</v>
      </c>
    </row>
    <row r="7" spans="1:9" s="15" customFormat="1" ht="19.149999999999999" customHeight="1" x14ac:dyDescent="0.15">
      <c r="A7" s="98"/>
      <c r="B7" s="74" t="s">
        <v>68</v>
      </c>
      <c r="C7" s="25" t="s">
        <v>103</v>
      </c>
      <c r="D7" s="26">
        <v>3000</v>
      </c>
      <c r="E7" s="69" t="s">
        <v>31</v>
      </c>
      <c r="F7" s="70">
        <f>COUNTIF(個人種目申込!F6:F105,"小学２年生")</f>
        <v>0</v>
      </c>
      <c r="G7" s="71" t="s">
        <v>32</v>
      </c>
      <c r="H7" s="68">
        <f t="shared" si="0"/>
        <v>0</v>
      </c>
      <c r="I7" s="72" t="s">
        <v>31</v>
      </c>
    </row>
    <row r="8" spans="1:9" s="15" customFormat="1" ht="19.149999999999999" customHeight="1" x14ac:dyDescent="0.15">
      <c r="A8" s="98"/>
      <c r="B8" s="77" t="s">
        <v>69</v>
      </c>
      <c r="C8" s="61" t="s">
        <v>126</v>
      </c>
      <c r="D8" s="62">
        <v>3000</v>
      </c>
      <c r="E8" s="63" t="s">
        <v>31</v>
      </c>
      <c r="F8" s="64">
        <f>COUNTIF(個人種目申込!F6:F105,"小学３年生B")</f>
        <v>0</v>
      </c>
      <c r="G8" s="65" t="s">
        <v>32</v>
      </c>
      <c r="H8" s="62">
        <f t="shared" si="0"/>
        <v>0</v>
      </c>
      <c r="I8" s="66" t="s">
        <v>31</v>
      </c>
    </row>
    <row r="9" spans="1:9" s="15" customFormat="1" ht="19.149999999999999" customHeight="1" x14ac:dyDescent="0.15">
      <c r="A9" s="98"/>
      <c r="B9" s="74" t="s">
        <v>70</v>
      </c>
      <c r="C9" s="25" t="s">
        <v>125</v>
      </c>
      <c r="D9" s="26">
        <v>3000</v>
      </c>
      <c r="E9" s="27" t="s">
        <v>31</v>
      </c>
      <c r="F9" s="70">
        <f>COUNTIF(個人種目申込!F6:F105,"小学４年生B")</f>
        <v>0</v>
      </c>
      <c r="G9" s="71" t="s">
        <v>32</v>
      </c>
      <c r="H9" s="68">
        <f t="shared" si="0"/>
        <v>0</v>
      </c>
      <c r="I9" s="72" t="s">
        <v>31</v>
      </c>
    </row>
    <row r="10" spans="1:9" s="15" customFormat="1" ht="19.149999999999999" customHeight="1" x14ac:dyDescent="0.15">
      <c r="A10" s="98"/>
      <c r="B10" s="77" t="s">
        <v>71</v>
      </c>
      <c r="C10" s="61" t="s">
        <v>104</v>
      </c>
      <c r="D10" s="62">
        <v>3000</v>
      </c>
      <c r="E10" s="63" t="s">
        <v>31</v>
      </c>
      <c r="F10" s="64">
        <f>COUNTIF(個人種目申込!F6:F105,"小学３・４年生A")</f>
        <v>0</v>
      </c>
      <c r="G10" s="65" t="s">
        <v>32</v>
      </c>
      <c r="H10" s="62">
        <f t="shared" si="0"/>
        <v>0</v>
      </c>
      <c r="I10" s="66" t="s">
        <v>31</v>
      </c>
    </row>
    <row r="11" spans="1:9" s="15" customFormat="1" ht="19.149999999999999" customHeight="1" x14ac:dyDescent="0.15">
      <c r="A11" s="98"/>
      <c r="B11" s="74" t="s">
        <v>72</v>
      </c>
      <c r="C11" s="25" t="s">
        <v>121</v>
      </c>
      <c r="D11" s="26">
        <v>3000</v>
      </c>
      <c r="E11" s="27" t="s">
        <v>31</v>
      </c>
      <c r="F11" s="70">
        <f>COUNTIF(個人種目申込!F6:F105,"小学５・６年生男子B")</f>
        <v>0</v>
      </c>
      <c r="G11" s="71" t="s">
        <v>32</v>
      </c>
      <c r="H11" s="68">
        <f t="shared" si="0"/>
        <v>0</v>
      </c>
      <c r="I11" s="72" t="s">
        <v>31</v>
      </c>
    </row>
    <row r="12" spans="1:9" s="15" customFormat="1" ht="19.149999999999999" customHeight="1" x14ac:dyDescent="0.15">
      <c r="A12" s="98"/>
      <c r="B12" s="77" t="s">
        <v>73</v>
      </c>
      <c r="C12" s="61" t="s">
        <v>122</v>
      </c>
      <c r="D12" s="62">
        <v>3000</v>
      </c>
      <c r="E12" s="63" t="s">
        <v>31</v>
      </c>
      <c r="F12" s="64">
        <f>COUNTIF(個人種目申込!F6:F105,"小学５・６年生女子B")</f>
        <v>0</v>
      </c>
      <c r="G12" s="65" t="s">
        <v>32</v>
      </c>
      <c r="H12" s="62">
        <f t="shared" si="0"/>
        <v>0</v>
      </c>
      <c r="I12" s="66" t="s">
        <v>31</v>
      </c>
    </row>
    <row r="13" spans="1:9" s="15" customFormat="1" ht="19.149999999999999" customHeight="1" x14ac:dyDescent="0.15">
      <c r="A13" s="98"/>
      <c r="B13" s="74" t="s">
        <v>74</v>
      </c>
      <c r="C13" s="25" t="s">
        <v>123</v>
      </c>
      <c r="D13" s="26">
        <v>3000</v>
      </c>
      <c r="E13" s="27" t="s">
        <v>31</v>
      </c>
      <c r="F13" s="70">
        <f>COUNTIF(個人種目申込!F6:F105,"小学５・６年生男子A")</f>
        <v>0</v>
      </c>
      <c r="G13" s="71" t="s">
        <v>32</v>
      </c>
      <c r="H13" s="68">
        <f t="shared" si="0"/>
        <v>0</v>
      </c>
      <c r="I13" s="72" t="s">
        <v>31</v>
      </c>
    </row>
    <row r="14" spans="1:9" s="15" customFormat="1" ht="19.149999999999999" customHeight="1" x14ac:dyDescent="0.15">
      <c r="A14" s="98"/>
      <c r="B14" s="77" t="s">
        <v>75</v>
      </c>
      <c r="C14" s="61" t="s">
        <v>124</v>
      </c>
      <c r="D14" s="62">
        <v>3000</v>
      </c>
      <c r="E14" s="63" t="s">
        <v>31</v>
      </c>
      <c r="F14" s="64">
        <f>COUNTIF(個人種目申込!F6:F105,"小学５・６年生女子A")</f>
        <v>0</v>
      </c>
      <c r="G14" s="65" t="s">
        <v>32</v>
      </c>
      <c r="H14" s="62">
        <f t="shared" si="0"/>
        <v>0</v>
      </c>
      <c r="I14" s="66" t="s">
        <v>31</v>
      </c>
    </row>
    <row r="15" spans="1:9" s="15" customFormat="1" ht="19.149999999999999" customHeight="1" x14ac:dyDescent="0.15">
      <c r="A15" s="98"/>
      <c r="B15" s="74" t="s">
        <v>76</v>
      </c>
      <c r="C15" s="25" t="s">
        <v>117</v>
      </c>
      <c r="D15" s="26">
        <v>3000</v>
      </c>
      <c r="E15" s="69" t="s">
        <v>31</v>
      </c>
      <c r="F15" s="70">
        <f>COUNTIF(個人種目申込!F6:F105,"中学生男子Ｂ")</f>
        <v>0</v>
      </c>
      <c r="G15" s="71" t="s">
        <v>32</v>
      </c>
      <c r="H15" s="68">
        <f t="shared" si="0"/>
        <v>0</v>
      </c>
      <c r="I15" s="72" t="s">
        <v>31</v>
      </c>
    </row>
    <row r="16" spans="1:9" s="15" customFormat="1" ht="19.149999999999999" customHeight="1" x14ac:dyDescent="0.15">
      <c r="A16" s="98"/>
      <c r="B16" s="77" t="s">
        <v>77</v>
      </c>
      <c r="C16" s="61" t="s">
        <v>119</v>
      </c>
      <c r="D16" s="62">
        <v>3000</v>
      </c>
      <c r="E16" s="63" t="s">
        <v>31</v>
      </c>
      <c r="F16" s="64">
        <f>COUNTIF(個人種目申込!F6:F105,"中学生女子Ｂ")</f>
        <v>0</v>
      </c>
      <c r="G16" s="65" t="s">
        <v>32</v>
      </c>
      <c r="H16" s="62">
        <f t="shared" si="0"/>
        <v>0</v>
      </c>
      <c r="I16" s="66" t="s">
        <v>31</v>
      </c>
    </row>
    <row r="17" spans="1:9" s="15" customFormat="1" ht="19.149999999999999" customHeight="1" x14ac:dyDescent="0.15">
      <c r="A17" s="98"/>
      <c r="B17" s="74" t="s">
        <v>78</v>
      </c>
      <c r="C17" s="25" t="s">
        <v>120</v>
      </c>
      <c r="D17" s="26">
        <v>3000</v>
      </c>
      <c r="E17" s="69" t="s">
        <v>31</v>
      </c>
      <c r="F17" s="70">
        <f>COUNTIF(個人種目申込!F6:F105,"中学生男子Ａ")</f>
        <v>0</v>
      </c>
      <c r="G17" s="71" t="s">
        <v>32</v>
      </c>
      <c r="H17" s="68">
        <f t="shared" si="0"/>
        <v>0</v>
      </c>
      <c r="I17" s="72" t="s">
        <v>31</v>
      </c>
    </row>
    <row r="18" spans="1:9" s="15" customFormat="1" ht="19.149999999999999" customHeight="1" x14ac:dyDescent="0.15">
      <c r="A18" s="98"/>
      <c r="B18" s="77" t="s">
        <v>79</v>
      </c>
      <c r="C18" s="61" t="s">
        <v>118</v>
      </c>
      <c r="D18" s="62">
        <v>3000</v>
      </c>
      <c r="E18" s="63" t="s">
        <v>31</v>
      </c>
      <c r="F18" s="64">
        <f>COUNTIF(個人種目申込!F6:F105,"中学生女子Ａ")</f>
        <v>0</v>
      </c>
      <c r="G18" s="65" t="s">
        <v>32</v>
      </c>
      <c r="H18" s="62">
        <f t="shared" si="0"/>
        <v>0</v>
      </c>
      <c r="I18" s="66" t="s">
        <v>31</v>
      </c>
    </row>
    <row r="19" spans="1:9" s="15" customFormat="1" ht="19.149999999999999" customHeight="1" x14ac:dyDescent="0.15">
      <c r="A19" s="98"/>
      <c r="B19" s="74" t="s">
        <v>80</v>
      </c>
      <c r="C19" s="25" t="s">
        <v>28</v>
      </c>
      <c r="D19" s="26">
        <v>3000</v>
      </c>
      <c r="E19" s="69" t="s">
        <v>31</v>
      </c>
      <c r="F19" s="70">
        <f>COUNTIF(個人種目申込!F6:F105,"高校生男子")</f>
        <v>0</v>
      </c>
      <c r="G19" s="71" t="s">
        <v>32</v>
      </c>
      <c r="H19" s="68">
        <f t="shared" si="0"/>
        <v>0</v>
      </c>
      <c r="I19" s="72" t="s">
        <v>31</v>
      </c>
    </row>
    <row r="20" spans="1:9" s="15" customFormat="1" ht="19.149999999999999" customHeight="1" x14ac:dyDescent="0.15">
      <c r="A20" s="98"/>
      <c r="B20" s="77" t="s">
        <v>81</v>
      </c>
      <c r="C20" s="61" t="s">
        <v>29</v>
      </c>
      <c r="D20" s="62">
        <v>3000</v>
      </c>
      <c r="E20" s="63" t="s">
        <v>31</v>
      </c>
      <c r="F20" s="64">
        <f>COUNTIF(個人種目申込!F6:F105,"高校生女子")</f>
        <v>0</v>
      </c>
      <c r="G20" s="65" t="s">
        <v>32</v>
      </c>
      <c r="H20" s="62">
        <f t="shared" si="0"/>
        <v>0</v>
      </c>
      <c r="I20" s="66" t="s">
        <v>31</v>
      </c>
    </row>
    <row r="21" spans="1:9" s="15" customFormat="1" ht="19.149999999999999" customHeight="1" x14ac:dyDescent="0.15">
      <c r="A21" s="98"/>
      <c r="B21" s="74" t="s">
        <v>82</v>
      </c>
      <c r="C21" s="25" t="s">
        <v>30</v>
      </c>
      <c r="D21" s="26">
        <v>3000</v>
      </c>
      <c r="E21" s="27" t="s">
        <v>31</v>
      </c>
      <c r="F21" s="70">
        <f>COUNTIF(個人種目申込!F6:F105,"一般男子有級")</f>
        <v>0</v>
      </c>
      <c r="G21" s="71" t="s">
        <v>32</v>
      </c>
      <c r="H21" s="68">
        <f t="shared" si="0"/>
        <v>0</v>
      </c>
      <c r="I21" s="72" t="s">
        <v>31</v>
      </c>
    </row>
    <row r="22" spans="1:9" s="15" customFormat="1" ht="19.149999999999999" customHeight="1" x14ac:dyDescent="0.15">
      <c r="A22" s="98"/>
      <c r="B22" s="77" t="s">
        <v>115</v>
      </c>
      <c r="C22" s="61" t="s">
        <v>22</v>
      </c>
      <c r="D22" s="62">
        <v>3000</v>
      </c>
      <c r="E22" s="63" t="s">
        <v>31</v>
      </c>
      <c r="F22" s="64">
        <f>COUNTIF(個人種目申込!F6:F105,"一般女子")</f>
        <v>0</v>
      </c>
      <c r="G22" s="65" t="s">
        <v>32</v>
      </c>
      <c r="H22" s="62">
        <f t="shared" si="0"/>
        <v>0</v>
      </c>
      <c r="I22" s="66" t="s">
        <v>31</v>
      </c>
    </row>
    <row r="23" spans="1:9" s="15" customFormat="1" ht="19.149999999999999" customHeight="1" x14ac:dyDescent="0.15">
      <c r="A23" s="98"/>
      <c r="B23" s="74" t="s">
        <v>116</v>
      </c>
      <c r="C23" s="25" t="s">
        <v>23</v>
      </c>
      <c r="D23" s="26">
        <v>3000</v>
      </c>
      <c r="E23" s="27" t="s">
        <v>31</v>
      </c>
      <c r="F23" s="70">
        <f>COUNTIF(個人種目申込!F6:F105,"一般男子有段")</f>
        <v>0</v>
      </c>
      <c r="G23" s="71" t="s">
        <v>32</v>
      </c>
      <c r="H23" s="68">
        <f>F23*D23</f>
        <v>0</v>
      </c>
      <c r="I23" s="72" t="s">
        <v>31</v>
      </c>
    </row>
    <row r="24" spans="1:9" s="15" customFormat="1" ht="19.149999999999999" customHeight="1" x14ac:dyDescent="0.15">
      <c r="A24" s="98"/>
      <c r="B24" s="77" t="s">
        <v>153</v>
      </c>
      <c r="C24" s="61" t="s">
        <v>149</v>
      </c>
      <c r="D24" s="62">
        <v>3000</v>
      </c>
      <c r="E24" s="63" t="s">
        <v>31</v>
      </c>
      <c r="F24" s="64">
        <f>COUNTIF(個人種目申込!F6:F105,"シニアA")</f>
        <v>0</v>
      </c>
      <c r="G24" s="65" t="s">
        <v>32</v>
      </c>
      <c r="H24" s="62">
        <f>F24*D24</f>
        <v>0</v>
      </c>
      <c r="I24" s="66" t="s">
        <v>31</v>
      </c>
    </row>
    <row r="25" spans="1:9" s="15" customFormat="1" ht="19.149999999999999" customHeight="1" x14ac:dyDescent="0.15">
      <c r="A25" s="98"/>
      <c r="B25" s="79" t="s">
        <v>154</v>
      </c>
      <c r="C25" s="67" t="s">
        <v>150</v>
      </c>
      <c r="D25" s="68">
        <v>3000</v>
      </c>
      <c r="E25" s="69" t="s">
        <v>31</v>
      </c>
      <c r="F25" s="70">
        <f>COUNTIF(個人種目申込!F6:F105,"シニアB")</f>
        <v>0</v>
      </c>
      <c r="G25" s="71" t="s">
        <v>32</v>
      </c>
      <c r="H25" s="68">
        <f t="shared" si="0"/>
        <v>0</v>
      </c>
      <c r="I25" s="72" t="s">
        <v>31</v>
      </c>
    </row>
    <row r="26" spans="1:9" s="15" customFormat="1" ht="19.149999999999999" customHeight="1" x14ac:dyDescent="0.15">
      <c r="A26" s="98"/>
      <c r="B26" s="77" t="s">
        <v>156</v>
      </c>
      <c r="C26" s="61" t="s">
        <v>157</v>
      </c>
      <c r="D26" s="62">
        <v>3000</v>
      </c>
      <c r="E26" s="63" t="s">
        <v>31</v>
      </c>
      <c r="F26" s="64">
        <f>COUNTIF(個人種目申込!F6:F105,"シニアC")</f>
        <v>0</v>
      </c>
      <c r="G26" s="65" t="s">
        <v>32</v>
      </c>
      <c r="H26" s="62">
        <f t="shared" si="0"/>
        <v>0</v>
      </c>
      <c r="I26" s="66" t="s">
        <v>31</v>
      </c>
    </row>
    <row r="27" spans="1:9" s="15" customFormat="1" ht="19.149999999999999" customHeight="1" x14ac:dyDescent="0.15">
      <c r="A27" s="99"/>
      <c r="B27" s="79" t="s">
        <v>165</v>
      </c>
      <c r="C27" s="67" t="s">
        <v>163</v>
      </c>
      <c r="D27" s="68">
        <v>3000</v>
      </c>
      <c r="E27" s="69" t="s">
        <v>31</v>
      </c>
      <c r="F27" s="70">
        <f>COUNTIF(個人種目申込!F6:F105,"シニアD")</f>
        <v>0</v>
      </c>
      <c r="G27" s="71" t="s">
        <v>32</v>
      </c>
      <c r="H27" s="68">
        <f t="shared" ref="H27" si="1">F27*D27</f>
        <v>0</v>
      </c>
      <c r="I27" s="72" t="s">
        <v>31</v>
      </c>
    </row>
    <row r="28" spans="1:9" s="15" customFormat="1" ht="19.149999999999999" customHeight="1" x14ac:dyDescent="0.15">
      <c r="A28" s="100" t="s">
        <v>34</v>
      </c>
      <c r="B28" s="77" t="s">
        <v>83</v>
      </c>
      <c r="C28" s="61" t="s">
        <v>64</v>
      </c>
      <c r="D28" s="62">
        <v>3000</v>
      </c>
      <c r="E28" s="63" t="s">
        <v>31</v>
      </c>
      <c r="F28" s="64">
        <f>COUNTIF(個人種目申込!G6:G105,"幼年")</f>
        <v>0</v>
      </c>
      <c r="G28" s="65" t="s">
        <v>32</v>
      </c>
      <c r="H28" s="62">
        <f t="shared" si="0"/>
        <v>0</v>
      </c>
      <c r="I28" s="66" t="s">
        <v>31</v>
      </c>
    </row>
    <row r="29" spans="1:9" s="15" customFormat="1" ht="19.149999999999999" customHeight="1" x14ac:dyDescent="0.15">
      <c r="A29" s="101"/>
      <c r="B29" s="79" t="s">
        <v>84</v>
      </c>
      <c r="C29" s="67" t="s">
        <v>65</v>
      </c>
      <c r="D29" s="68">
        <v>3000</v>
      </c>
      <c r="E29" s="69" t="s">
        <v>31</v>
      </c>
      <c r="F29" s="70">
        <f>COUNTIF(個人種目申込!G6:G105,"小学１年生")</f>
        <v>0</v>
      </c>
      <c r="G29" s="71" t="s">
        <v>32</v>
      </c>
      <c r="H29" s="68">
        <f t="shared" si="0"/>
        <v>0</v>
      </c>
      <c r="I29" s="72" t="s">
        <v>31</v>
      </c>
    </row>
    <row r="30" spans="1:9" s="15" customFormat="1" ht="19.149999999999999" customHeight="1" x14ac:dyDescent="0.15">
      <c r="A30" s="101"/>
      <c r="B30" s="77" t="s">
        <v>85</v>
      </c>
      <c r="C30" s="61" t="s">
        <v>130</v>
      </c>
      <c r="D30" s="62">
        <v>3000</v>
      </c>
      <c r="E30" s="63" t="s">
        <v>31</v>
      </c>
      <c r="F30" s="64">
        <f>COUNTIF(個人種目申込!G6:G105,"小学２年生男子")</f>
        <v>0</v>
      </c>
      <c r="G30" s="65" t="s">
        <v>32</v>
      </c>
      <c r="H30" s="62">
        <f t="shared" si="0"/>
        <v>0</v>
      </c>
      <c r="I30" s="66" t="s">
        <v>31</v>
      </c>
    </row>
    <row r="31" spans="1:9" s="15" customFormat="1" ht="19.149999999999999" customHeight="1" x14ac:dyDescent="0.15">
      <c r="A31" s="101"/>
      <c r="B31" s="79" t="s">
        <v>86</v>
      </c>
      <c r="C31" s="67" t="s">
        <v>133</v>
      </c>
      <c r="D31" s="68">
        <v>3000</v>
      </c>
      <c r="E31" s="69" t="s">
        <v>31</v>
      </c>
      <c r="F31" s="70">
        <f>COUNTIF(個人種目申込!G6:G105,"小学２年生女子")</f>
        <v>0</v>
      </c>
      <c r="G31" s="71" t="s">
        <v>32</v>
      </c>
      <c r="H31" s="68">
        <f t="shared" si="0"/>
        <v>0</v>
      </c>
      <c r="I31" s="72" t="s">
        <v>31</v>
      </c>
    </row>
    <row r="32" spans="1:9" s="15" customFormat="1" ht="19.149999999999999" customHeight="1" x14ac:dyDescent="0.15">
      <c r="A32" s="101"/>
      <c r="B32" s="77" t="s">
        <v>87</v>
      </c>
      <c r="C32" s="61" t="s">
        <v>106</v>
      </c>
      <c r="D32" s="62">
        <v>3000</v>
      </c>
      <c r="E32" s="63" t="s">
        <v>31</v>
      </c>
      <c r="F32" s="64">
        <f>COUNTIF(個人種目申込!G6:G105,"小学３年生男子")</f>
        <v>0</v>
      </c>
      <c r="G32" s="65" t="s">
        <v>32</v>
      </c>
      <c r="H32" s="62">
        <f t="shared" si="0"/>
        <v>0</v>
      </c>
      <c r="I32" s="66" t="s">
        <v>31</v>
      </c>
    </row>
    <row r="33" spans="1:9" s="15" customFormat="1" ht="19.149999999999999" customHeight="1" x14ac:dyDescent="0.15">
      <c r="A33" s="101"/>
      <c r="B33" s="79" t="s">
        <v>88</v>
      </c>
      <c r="C33" s="67" t="s">
        <v>107</v>
      </c>
      <c r="D33" s="68">
        <v>3000</v>
      </c>
      <c r="E33" s="69" t="s">
        <v>31</v>
      </c>
      <c r="F33" s="70">
        <f>COUNTIF(個人種目申込!G6:G105,"小学４年生男子")</f>
        <v>0</v>
      </c>
      <c r="G33" s="71" t="s">
        <v>32</v>
      </c>
      <c r="H33" s="68">
        <f t="shared" si="0"/>
        <v>0</v>
      </c>
      <c r="I33" s="72" t="s">
        <v>31</v>
      </c>
    </row>
    <row r="34" spans="1:9" s="15" customFormat="1" ht="19.149999999999999" customHeight="1" x14ac:dyDescent="0.15">
      <c r="A34" s="101"/>
      <c r="B34" s="77" t="s">
        <v>89</v>
      </c>
      <c r="C34" s="84" t="s">
        <v>100</v>
      </c>
      <c r="D34" s="62">
        <v>3000</v>
      </c>
      <c r="E34" s="63" t="s">
        <v>31</v>
      </c>
      <c r="F34" s="64">
        <f>COUNTIF(個人種目申込!G6:G105,"小学３・４年生女子")</f>
        <v>0</v>
      </c>
      <c r="G34" s="65" t="s">
        <v>32</v>
      </c>
      <c r="H34" s="62">
        <f t="shared" si="0"/>
        <v>0</v>
      </c>
      <c r="I34" s="66" t="s">
        <v>31</v>
      </c>
    </row>
    <row r="35" spans="1:9" s="15" customFormat="1" ht="19.149999999999999" customHeight="1" x14ac:dyDescent="0.15">
      <c r="A35" s="101"/>
      <c r="B35" s="79" t="s">
        <v>90</v>
      </c>
      <c r="C35" s="67" t="s">
        <v>108</v>
      </c>
      <c r="D35" s="68">
        <v>3000</v>
      </c>
      <c r="E35" s="69" t="s">
        <v>31</v>
      </c>
      <c r="F35" s="70">
        <f>COUNTIF(個人種目申込!G6:G105,"小学５年生男子")</f>
        <v>0</v>
      </c>
      <c r="G35" s="71" t="s">
        <v>32</v>
      </c>
      <c r="H35" s="68">
        <f t="shared" si="0"/>
        <v>0</v>
      </c>
      <c r="I35" s="72" t="s">
        <v>31</v>
      </c>
    </row>
    <row r="36" spans="1:9" s="15" customFormat="1" ht="19.149999999999999" customHeight="1" x14ac:dyDescent="0.15">
      <c r="A36" s="101"/>
      <c r="B36" s="77" t="s">
        <v>91</v>
      </c>
      <c r="C36" s="61" t="s">
        <v>109</v>
      </c>
      <c r="D36" s="62">
        <v>3000</v>
      </c>
      <c r="E36" s="63" t="s">
        <v>31</v>
      </c>
      <c r="F36" s="64">
        <f>COUNTIF(個人種目申込!G6:G105,"小学６年生男子")</f>
        <v>0</v>
      </c>
      <c r="G36" s="65" t="s">
        <v>32</v>
      </c>
      <c r="H36" s="62">
        <f t="shared" si="0"/>
        <v>0</v>
      </c>
      <c r="I36" s="66" t="s">
        <v>31</v>
      </c>
    </row>
    <row r="37" spans="1:9" s="15" customFormat="1" ht="19.149999999999999" customHeight="1" x14ac:dyDescent="0.15">
      <c r="A37" s="101"/>
      <c r="B37" s="79" t="s">
        <v>92</v>
      </c>
      <c r="C37" s="67" t="s">
        <v>110</v>
      </c>
      <c r="D37" s="68">
        <v>3000</v>
      </c>
      <c r="E37" s="69" t="s">
        <v>31</v>
      </c>
      <c r="F37" s="70">
        <f>COUNTIF(個人種目申込!G6:G105,"小学５・６年生女子")</f>
        <v>0</v>
      </c>
      <c r="G37" s="71" t="s">
        <v>32</v>
      </c>
      <c r="H37" s="68">
        <f t="shared" si="0"/>
        <v>0</v>
      </c>
      <c r="I37" s="72" t="s">
        <v>31</v>
      </c>
    </row>
    <row r="38" spans="1:9" s="15" customFormat="1" ht="19.149999999999999" customHeight="1" x14ac:dyDescent="0.15">
      <c r="A38" s="101"/>
      <c r="B38" s="77" t="s">
        <v>93</v>
      </c>
      <c r="C38" s="61" t="s">
        <v>170</v>
      </c>
      <c r="D38" s="62">
        <v>3000</v>
      </c>
      <c r="E38" s="63" t="s">
        <v>31</v>
      </c>
      <c r="F38" s="64">
        <f>COUNTIF(個人種目申込!G6:G105,"中学１年生男子")</f>
        <v>0</v>
      </c>
      <c r="G38" s="65" t="s">
        <v>32</v>
      </c>
      <c r="H38" s="62">
        <f t="shared" si="0"/>
        <v>0</v>
      </c>
      <c r="I38" s="66" t="s">
        <v>31</v>
      </c>
    </row>
    <row r="39" spans="1:9" s="15" customFormat="1" ht="19.149999999999999" customHeight="1" x14ac:dyDescent="0.15">
      <c r="A39" s="101"/>
      <c r="B39" s="79" t="s">
        <v>94</v>
      </c>
      <c r="C39" s="67" t="s">
        <v>164</v>
      </c>
      <c r="D39" s="68">
        <v>3000</v>
      </c>
      <c r="E39" s="69" t="s">
        <v>31</v>
      </c>
      <c r="F39" s="70">
        <f>COUNTIF(個人種目申込!G6:G105,"中学２・３年生男子")</f>
        <v>0</v>
      </c>
      <c r="G39" s="71" t="s">
        <v>32</v>
      </c>
      <c r="H39" s="68">
        <f t="shared" si="0"/>
        <v>0</v>
      </c>
      <c r="I39" s="72" t="s">
        <v>31</v>
      </c>
    </row>
    <row r="40" spans="1:9" s="15" customFormat="1" ht="19.149999999999999" customHeight="1" x14ac:dyDescent="0.15">
      <c r="A40" s="101"/>
      <c r="B40" s="77" t="s">
        <v>95</v>
      </c>
      <c r="C40" s="61" t="s">
        <v>142</v>
      </c>
      <c r="D40" s="62">
        <v>3000</v>
      </c>
      <c r="E40" s="63" t="s">
        <v>31</v>
      </c>
      <c r="F40" s="64">
        <f>COUNTIF(個人種目申込!G6:G105,"中学生女子")</f>
        <v>0</v>
      </c>
      <c r="G40" s="65" t="s">
        <v>32</v>
      </c>
      <c r="H40" s="62">
        <f t="shared" si="0"/>
        <v>0</v>
      </c>
      <c r="I40" s="66" t="s">
        <v>31</v>
      </c>
    </row>
    <row r="41" spans="1:9" s="15" customFormat="1" ht="19.149999999999999" customHeight="1" x14ac:dyDescent="0.15">
      <c r="A41" s="101"/>
      <c r="B41" s="79" t="s">
        <v>96</v>
      </c>
      <c r="C41" s="67" t="s">
        <v>143</v>
      </c>
      <c r="D41" s="68">
        <v>3000</v>
      </c>
      <c r="E41" s="69" t="s">
        <v>31</v>
      </c>
      <c r="F41" s="70">
        <f>COUNTIF(個人種目申込!G6:G105,"高校生男子")</f>
        <v>0</v>
      </c>
      <c r="G41" s="71" t="s">
        <v>32</v>
      </c>
      <c r="H41" s="68">
        <f t="shared" si="0"/>
        <v>0</v>
      </c>
      <c r="I41" s="72" t="s">
        <v>31</v>
      </c>
    </row>
    <row r="42" spans="1:9" s="15" customFormat="1" ht="19.149999999999999" customHeight="1" x14ac:dyDescent="0.15">
      <c r="A42" s="101"/>
      <c r="B42" s="77" t="s">
        <v>97</v>
      </c>
      <c r="C42" s="61" t="s">
        <v>144</v>
      </c>
      <c r="D42" s="62">
        <v>3000</v>
      </c>
      <c r="E42" s="63" t="s">
        <v>31</v>
      </c>
      <c r="F42" s="64">
        <f>COUNTIF(個人種目申込!G6:G105,"高校生女子")</f>
        <v>0</v>
      </c>
      <c r="G42" s="65" t="s">
        <v>32</v>
      </c>
      <c r="H42" s="62">
        <f t="shared" si="0"/>
        <v>0</v>
      </c>
      <c r="I42" s="66" t="s">
        <v>31</v>
      </c>
    </row>
    <row r="43" spans="1:9" s="15" customFormat="1" ht="19.149999999999999" customHeight="1" x14ac:dyDescent="0.15">
      <c r="A43" s="101"/>
      <c r="B43" s="79" t="s">
        <v>98</v>
      </c>
      <c r="C43" s="67" t="s">
        <v>145</v>
      </c>
      <c r="D43" s="68">
        <v>3000</v>
      </c>
      <c r="E43" s="69" t="s">
        <v>31</v>
      </c>
      <c r="F43" s="70">
        <f>COUNTIF(個人種目申込!G6:G105,"一般男子有級")</f>
        <v>0</v>
      </c>
      <c r="G43" s="71" t="s">
        <v>32</v>
      </c>
      <c r="H43" s="68">
        <f t="shared" si="0"/>
        <v>0</v>
      </c>
      <c r="I43" s="72" t="s">
        <v>31</v>
      </c>
    </row>
    <row r="44" spans="1:9" s="15" customFormat="1" ht="19.149999999999999" customHeight="1" x14ac:dyDescent="0.15">
      <c r="A44" s="101"/>
      <c r="B44" s="78" t="s">
        <v>99</v>
      </c>
      <c r="C44" s="61" t="s">
        <v>146</v>
      </c>
      <c r="D44" s="62">
        <v>3000</v>
      </c>
      <c r="E44" s="63" t="s">
        <v>31</v>
      </c>
      <c r="F44" s="64">
        <f>COUNTIF(個人種目申込!G6:G105,"一般女子")</f>
        <v>0</v>
      </c>
      <c r="G44" s="65" t="s">
        <v>32</v>
      </c>
      <c r="H44" s="62">
        <f t="shared" si="0"/>
        <v>0</v>
      </c>
      <c r="I44" s="66" t="s">
        <v>31</v>
      </c>
    </row>
    <row r="45" spans="1:9" s="15" customFormat="1" ht="19.149999999999999" customHeight="1" x14ac:dyDescent="0.15">
      <c r="A45" s="101"/>
      <c r="B45" s="80" t="s">
        <v>127</v>
      </c>
      <c r="C45" s="67" t="s">
        <v>147</v>
      </c>
      <c r="D45" s="68">
        <v>3000</v>
      </c>
      <c r="E45" s="69" t="s">
        <v>31</v>
      </c>
      <c r="F45" s="70">
        <f>COUNTIF(個人種目申込!G6:G105,"一般男子有段")</f>
        <v>0</v>
      </c>
      <c r="G45" s="71" t="s">
        <v>32</v>
      </c>
      <c r="H45" s="68">
        <f t="shared" si="0"/>
        <v>0</v>
      </c>
      <c r="I45" s="72" t="s">
        <v>31</v>
      </c>
    </row>
    <row r="46" spans="1:9" s="15" customFormat="1" ht="19.149999999999999" customHeight="1" x14ac:dyDescent="0.15">
      <c r="A46" s="101"/>
      <c r="B46" s="78" t="s">
        <v>128</v>
      </c>
      <c r="C46" s="61" t="s">
        <v>131</v>
      </c>
      <c r="D46" s="62">
        <v>3000</v>
      </c>
      <c r="E46" s="63" t="s">
        <v>31</v>
      </c>
      <c r="F46" s="64">
        <f>COUNTIF(個人種目申込!G7:G106,"シニア女子")</f>
        <v>0</v>
      </c>
      <c r="G46" s="65" t="s">
        <v>32</v>
      </c>
      <c r="H46" s="62">
        <f>F46*D46</f>
        <v>0</v>
      </c>
      <c r="I46" s="66" t="s">
        <v>31</v>
      </c>
    </row>
    <row r="47" spans="1:9" s="15" customFormat="1" ht="19.149999999999999" customHeight="1" x14ac:dyDescent="0.15">
      <c r="A47" s="101"/>
      <c r="B47" s="80" t="s">
        <v>155</v>
      </c>
      <c r="C47" s="67" t="s">
        <v>167</v>
      </c>
      <c r="D47" s="68">
        <v>3000</v>
      </c>
      <c r="E47" s="69" t="s">
        <v>31</v>
      </c>
      <c r="F47" s="70">
        <f>COUNTIF(個人種目申込!G8:G107,"シニア男子A")</f>
        <v>0</v>
      </c>
      <c r="G47" s="71" t="s">
        <v>32</v>
      </c>
      <c r="H47" s="68">
        <f t="shared" si="0"/>
        <v>0</v>
      </c>
      <c r="I47" s="72" t="s">
        <v>31</v>
      </c>
    </row>
    <row r="48" spans="1:9" s="15" customFormat="1" ht="19.149999999999999" customHeight="1" x14ac:dyDescent="0.15">
      <c r="A48" s="101"/>
      <c r="B48" s="78" t="s">
        <v>158</v>
      </c>
      <c r="C48" s="61" t="s">
        <v>168</v>
      </c>
      <c r="D48" s="62">
        <v>3000</v>
      </c>
      <c r="E48" s="63" t="s">
        <v>31</v>
      </c>
      <c r="F48" s="64">
        <f>COUNTIF(個人種目申込!G9:G108,"シニア男子B")</f>
        <v>0</v>
      </c>
      <c r="G48" s="65" t="s">
        <v>32</v>
      </c>
      <c r="H48" s="62">
        <f t="shared" si="0"/>
        <v>0</v>
      </c>
      <c r="I48" s="66" t="s">
        <v>31</v>
      </c>
    </row>
    <row r="49" spans="1:9" s="15" customFormat="1" ht="19.149999999999999" customHeight="1" x14ac:dyDescent="0.15">
      <c r="A49" s="102"/>
      <c r="B49" s="80" t="s">
        <v>166</v>
      </c>
      <c r="C49" s="67" t="s">
        <v>169</v>
      </c>
      <c r="D49" s="68">
        <v>3000</v>
      </c>
      <c r="E49" s="69" t="s">
        <v>31</v>
      </c>
      <c r="F49" s="70"/>
      <c r="G49" s="71" t="s">
        <v>32</v>
      </c>
      <c r="H49" s="68">
        <f t="shared" ref="H49" si="2">F49*D49</f>
        <v>0</v>
      </c>
      <c r="I49" s="72" t="s">
        <v>31</v>
      </c>
    </row>
    <row r="50" spans="1:9" s="15" customFormat="1" ht="19.149999999999999" customHeight="1" x14ac:dyDescent="0.15">
      <c r="A50" s="28"/>
      <c r="B50" s="29"/>
      <c r="C50" s="29"/>
      <c r="D50" s="93" t="s">
        <v>33</v>
      </c>
      <c r="E50" s="94"/>
      <c r="F50" s="59">
        <f>SUM(F5:F49)</f>
        <v>0</v>
      </c>
      <c r="G50" s="60" t="s">
        <v>32</v>
      </c>
      <c r="H50" s="59">
        <f>SUM(H5:H49)</f>
        <v>0</v>
      </c>
      <c r="I50" s="60" t="s">
        <v>31</v>
      </c>
    </row>
    <row r="51" spans="1:9" s="15" customFormat="1" ht="14.25" x14ac:dyDescent="0.15"/>
    <row r="52" spans="1:9" s="15" customFormat="1" ht="14.25" x14ac:dyDescent="0.15">
      <c r="D52" s="16"/>
      <c r="E52" s="17"/>
      <c r="F52" s="16"/>
      <c r="H52" s="16"/>
    </row>
    <row r="53" spans="1:9" s="15" customFormat="1" ht="14.25" x14ac:dyDescent="0.15"/>
    <row r="54" spans="1:9" s="15" customFormat="1" ht="14.25" x14ac:dyDescent="0.15"/>
    <row r="55" spans="1:9" s="15" customFormat="1" ht="14.25" x14ac:dyDescent="0.15">
      <c r="D55" s="16"/>
      <c r="E55" s="17"/>
      <c r="F55" s="16"/>
      <c r="H55" s="16"/>
    </row>
    <row r="56" spans="1:9" s="15" customFormat="1" ht="14.25" x14ac:dyDescent="0.15">
      <c r="D56" s="16"/>
      <c r="E56" s="17"/>
      <c r="F56" s="16"/>
      <c r="H56" s="16"/>
    </row>
    <row r="57" spans="1:9" s="15" customFormat="1" ht="14.25" x14ac:dyDescent="0.15">
      <c r="D57" s="16"/>
      <c r="E57" s="17"/>
      <c r="F57" s="16"/>
      <c r="H57" s="16"/>
    </row>
    <row r="58" spans="1:9" s="15" customFormat="1" ht="14.25" x14ac:dyDescent="0.15">
      <c r="D58" s="16"/>
      <c r="E58" s="17"/>
      <c r="F58" s="16"/>
      <c r="H58" s="16"/>
    </row>
    <row r="59" spans="1:9" s="15" customFormat="1" ht="14.25" x14ac:dyDescent="0.15">
      <c r="D59" s="16"/>
      <c r="E59" s="17"/>
      <c r="F59" s="16"/>
      <c r="H59" s="16"/>
    </row>
    <row r="60" spans="1:9" s="15" customFormat="1" ht="14.25" x14ac:dyDescent="0.15">
      <c r="D60" s="16"/>
      <c r="E60" s="17"/>
      <c r="F60" s="16"/>
      <c r="H60" s="16"/>
    </row>
    <row r="61" spans="1:9" s="15" customFormat="1" ht="14.25" x14ac:dyDescent="0.15">
      <c r="D61" s="16"/>
      <c r="E61" s="17"/>
      <c r="F61" s="16"/>
      <c r="H61" s="16"/>
    </row>
    <row r="62" spans="1:9" s="15" customFormat="1" ht="14.25" x14ac:dyDescent="0.15">
      <c r="D62" s="16"/>
      <c r="E62" s="17"/>
      <c r="F62" s="16"/>
      <c r="H62" s="16"/>
    </row>
    <row r="63" spans="1:9" s="15" customFormat="1" ht="14.25" x14ac:dyDescent="0.15">
      <c r="D63" s="16"/>
      <c r="E63" s="17"/>
      <c r="F63" s="16"/>
      <c r="H63" s="16"/>
    </row>
    <row r="64" spans="1:9" s="15" customFormat="1" ht="14.25" x14ac:dyDescent="0.15">
      <c r="D64" s="16"/>
      <c r="E64" s="17"/>
      <c r="F64" s="16"/>
      <c r="H64" s="16"/>
    </row>
    <row r="65" spans="3:3" ht="14.25" x14ac:dyDescent="0.15">
      <c r="C65" s="15"/>
    </row>
  </sheetData>
  <sheetProtection selectLockedCells="1"/>
  <mergeCells count="10">
    <mergeCell ref="D4:E4"/>
    <mergeCell ref="A1:I1"/>
    <mergeCell ref="D50:E50"/>
    <mergeCell ref="B4:C4"/>
    <mergeCell ref="F4:G4"/>
    <mergeCell ref="H4:I4"/>
    <mergeCell ref="A2:B2"/>
    <mergeCell ref="C2:H2"/>
    <mergeCell ref="A5:A27"/>
    <mergeCell ref="A28:A49"/>
  </mergeCells>
  <phoneticPr fontId="1"/>
  <conditionalFormatting sqref="F5:F50 H5:H50">
    <cfRule type="cellIs" dxfId="3" priority="3" operator="equal">
      <formula>0</formula>
    </cfRule>
  </conditionalFormatting>
  <conditionalFormatting sqref="L10">
    <cfRule type="cellIs" dxfId="2" priority="4" operator="equal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view="pageBreakPreview" zoomScaleNormal="100" zoomScaleSheetLayoutView="100" workbookViewId="0">
      <selection activeCell="A18" sqref="A18"/>
    </sheetView>
  </sheetViews>
  <sheetFormatPr defaultColWidth="8.875" defaultRowHeight="13.5" x14ac:dyDescent="0.15"/>
  <cols>
    <col min="1" max="1" width="23.75" style="6" customWidth="1"/>
    <col min="2" max="2" width="16.5" style="6" customWidth="1"/>
    <col min="3" max="3" width="10.375" style="6" customWidth="1"/>
    <col min="4" max="4" width="4.5" style="6" customWidth="1"/>
    <col min="5" max="5" width="9.25" style="6" customWidth="1"/>
    <col min="6" max="6" width="6.875" style="6" customWidth="1"/>
    <col min="7" max="7" width="14.5" style="6" customWidth="1"/>
    <col min="8" max="8" width="4.625" style="6" customWidth="1"/>
    <col min="9" max="16384" width="8.875" style="6"/>
  </cols>
  <sheetData>
    <row r="1" spans="1:9" ht="30" customHeight="1" x14ac:dyDescent="0.15">
      <c r="A1" s="89" t="s">
        <v>172</v>
      </c>
      <c r="B1" s="89"/>
      <c r="C1" s="89"/>
      <c r="D1" s="89"/>
      <c r="E1" s="89"/>
      <c r="F1" s="89"/>
      <c r="G1" s="89"/>
      <c r="H1" s="89"/>
      <c r="I1" s="14"/>
    </row>
    <row r="2" spans="1:9" ht="30" customHeight="1" x14ac:dyDescent="0.15">
      <c r="A2" s="32" t="s">
        <v>51</v>
      </c>
      <c r="B2" s="96" t="str">
        <f>個人種目申込!C2</f>
        <v>（　　　　　　　　　　　　　　　　　　　　）</v>
      </c>
      <c r="C2" s="96"/>
      <c r="D2" s="96"/>
      <c r="E2" s="96"/>
      <c r="F2" s="96"/>
      <c r="G2" s="96"/>
      <c r="H2" s="96"/>
      <c r="I2" s="14"/>
    </row>
    <row r="3" spans="1:9" ht="21" x14ac:dyDescent="0.15">
      <c r="A3" s="41"/>
      <c r="B3" s="41"/>
      <c r="C3" s="41"/>
      <c r="D3" s="41"/>
      <c r="E3" s="41"/>
      <c r="F3" s="41"/>
      <c r="G3" s="41"/>
      <c r="H3" s="41"/>
      <c r="I3" s="30"/>
    </row>
    <row r="4" spans="1:9" s="7" customFormat="1" ht="30" customHeight="1" x14ac:dyDescent="0.15">
      <c r="A4" s="112" t="s">
        <v>40</v>
      </c>
      <c r="B4" s="112"/>
      <c r="C4" s="114"/>
      <c r="D4" s="115"/>
      <c r="E4" s="115"/>
      <c r="F4" s="115"/>
      <c r="G4" s="115"/>
      <c r="H4" s="116"/>
    </row>
    <row r="5" spans="1:9" s="7" customFormat="1" ht="30" customHeight="1" x14ac:dyDescent="0.15">
      <c r="A5" s="113" t="s">
        <v>41</v>
      </c>
      <c r="B5" s="113"/>
      <c r="C5" s="114"/>
      <c r="D5" s="115"/>
      <c r="E5" s="115"/>
      <c r="F5" s="115"/>
      <c r="G5" s="115"/>
      <c r="H5" s="116"/>
    </row>
    <row r="6" spans="1:9" s="7" customFormat="1" ht="30" customHeight="1" x14ac:dyDescent="0.15">
      <c r="A6" s="113" t="s">
        <v>114</v>
      </c>
      <c r="B6" s="113"/>
      <c r="C6" s="114"/>
      <c r="D6" s="115"/>
      <c r="E6" s="115"/>
      <c r="F6" s="115"/>
      <c r="G6" s="115"/>
      <c r="H6" s="116"/>
    </row>
    <row r="7" spans="1:9" s="7" customFormat="1" ht="30" customHeight="1" x14ac:dyDescent="0.15">
      <c r="A7" s="113" t="s">
        <v>113</v>
      </c>
      <c r="B7" s="113"/>
      <c r="C7" s="114"/>
      <c r="D7" s="115"/>
      <c r="E7" s="115"/>
      <c r="F7" s="115"/>
      <c r="G7" s="115"/>
      <c r="H7" s="116"/>
    </row>
    <row r="8" spans="1:9" s="7" customFormat="1" ht="12.6" customHeight="1" x14ac:dyDescent="0.15">
      <c r="A8" s="1"/>
      <c r="B8" s="1"/>
      <c r="C8" s="1"/>
      <c r="D8" s="1"/>
      <c r="E8" s="1"/>
      <c r="F8" s="1"/>
      <c r="G8" s="1"/>
      <c r="H8" s="1"/>
    </row>
    <row r="9" spans="1:9" s="7" customFormat="1" ht="30" customHeight="1" x14ac:dyDescent="0.15">
      <c r="A9" s="103" t="s">
        <v>52</v>
      </c>
      <c r="B9" s="104"/>
      <c r="C9" s="104"/>
      <c r="D9" s="104"/>
      <c r="E9" s="105"/>
      <c r="F9" s="103" t="s">
        <v>53</v>
      </c>
      <c r="G9" s="104"/>
      <c r="H9" s="105"/>
    </row>
    <row r="10" spans="1:9" s="7" customFormat="1" ht="30" customHeight="1" x14ac:dyDescent="0.15">
      <c r="A10" s="106" t="s">
        <v>56</v>
      </c>
      <c r="B10" s="107"/>
      <c r="C10" s="107"/>
      <c r="D10" s="107"/>
      <c r="E10" s="108"/>
      <c r="F10" s="109"/>
      <c r="G10" s="110"/>
      <c r="H10" s="111"/>
    </row>
    <row r="11" spans="1:9" s="7" customFormat="1" ht="30" customHeight="1" x14ac:dyDescent="0.15">
      <c r="A11" s="1"/>
      <c r="B11" s="1"/>
      <c r="C11" s="1"/>
      <c r="D11" s="1"/>
      <c r="E11" s="1"/>
      <c r="F11" s="1"/>
      <c r="G11" s="1"/>
      <c r="H11" s="1"/>
    </row>
    <row r="12" spans="1:9" s="1" customFormat="1" ht="30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</row>
    <row r="13" spans="1:9" s="1" customFormat="1" ht="30" customHeight="1" x14ac:dyDescent="0.15">
      <c r="A13" s="120" t="s">
        <v>50</v>
      </c>
      <c r="B13" s="121"/>
      <c r="C13" s="120" t="s">
        <v>45</v>
      </c>
      <c r="D13" s="121"/>
      <c r="E13" s="120" t="s">
        <v>47</v>
      </c>
      <c r="F13" s="121"/>
      <c r="G13" s="120" t="s">
        <v>48</v>
      </c>
      <c r="H13" s="121"/>
      <c r="I13" s="33"/>
    </row>
    <row r="14" spans="1:9" s="1" customFormat="1" ht="30" customHeight="1" x14ac:dyDescent="0.15">
      <c r="A14" s="122" t="s">
        <v>42</v>
      </c>
      <c r="B14" s="34" t="s">
        <v>43</v>
      </c>
      <c r="C14" s="35">
        <v>3000</v>
      </c>
      <c r="D14" s="36" t="s">
        <v>46</v>
      </c>
      <c r="E14" s="37">
        <f>種目別集計!F50</f>
        <v>0</v>
      </c>
      <c r="F14" s="36" t="s">
        <v>49</v>
      </c>
      <c r="G14" s="37">
        <f>E14*C14</f>
        <v>0</v>
      </c>
      <c r="H14" s="36" t="s">
        <v>46</v>
      </c>
      <c r="I14" s="33"/>
    </row>
    <row r="15" spans="1:9" s="1" customFormat="1" ht="30" customHeight="1" x14ac:dyDescent="0.15">
      <c r="A15" s="123"/>
      <c r="B15" s="34" t="s">
        <v>54</v>
      </c>
      <c r="C15" s="38"/>
      <c r="D15" s="36"/>
      <c r="E15" s="39">
        <f>COUNTA(個人種目申込!B6:B105)</f>
        <v>0</v>
      </c>
      <c r="F15" s="36" t="s">
        <v>55</v>
      </c>
      <c r="G15" s="37">
        <f>E15*C15</f>
        <v>0</v>
      </c>
      <c r="H15" s="36"/>
      <c r="I15" s="33"/>
    </row>
    <row r="16" spans="1:9" s="7" customFormat="1" ht="30" customHeight="1" x14ac:dyDescent="0.15">
      <c r="A16" s="58"/>
      <c r="B16" s="33"/>
      <c r="C16" s="117" t="s">
        <v>44</v>
      </c>
      <c r="D16" s="118"/>
      <c r="E16" s="118"/>
      <c r="F16" s="119"/>
      <c r="G16" s="37">
        <f>SUM(G14:G15)</f>
        <v>0</v>
      </c>
      <c r="H16" s="36" t="s">
        <v>46</v>
      </c>
      <c r="I16" s="31"/>
    </row>
    <row r="17" spans="1:9" s="7" customFormat="1" ht="30" customHeight="1" x14ac:dyDescent="0.15">
      <c r="A17" s="33"/>
      <c r="B17" s="33"/>
      <c r="C17" s="33"/>
      <c r="D17" s="33"/>
      <c r="E17" s="33"/>
      <c r="F17" s="33"/>
      <c r="G17" s="33"/>
      <c r="H17" s="33"/>
      <c r="I17" s="31"/>
    </row>
    <row r="18" spans="1:9" s="1" customFormat="1" ht="30" customHeight="1" x14ac:dyDescent="0.15">
      <c r="A18" s="33" t="s">
        <v>173</v>
      </c>
      <c r="B18" s="33"/>
      <c r="C18" s="33"/>
      <c r="D18" s="33"/>
      <c r="E18" s="33"/>
      <c r="F18" s="33"/>
      <c r="G18" s="33"/>
      <c r="H18" s="33"/>
      <c r="I18" s="33"/>
    </row>
    <row r="19" spans="1:9" s="1" customFormat="1" ht="30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</row>
    <row r="20" spans="1:9" s="7" customFormat="1" ht="30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</row>
    <row r="21" spans="1:9" s="7" customFormat="1" ht="30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</row>
    <row r="22" spans="1:9" s="7" customFormat="1" ht="30" customHeight="1" x14ac:dyDescent="0.15"/>
    <row r="23" spans="1:9" s="7" customFormat="1" ht="30" customHeight="1" x14ac:dyDescent="0.15"/>
    <row r="24" spans="1:9" s="7" customFormat="1" ht="30" customHeight="1" x14ac:dyDescent="0.15"/>
    <row r="25" spans="1:9" s="7" customFormat="1" ht="30" customHeight="1" x14ac:dyDescent="0.15"/>
    <row r="26" spans="1:9" s="7" customFormat="1" ht="30" customHeight="1" x14ac:dyDescent="0.15"/>
    <row r="27" spans="1:9" s="7" customFormat="1" ht="30" customHeight="1" x14ac:dyDescent="0.15"/>
    <row r="28" spans="1:9" s="7" customFormat="1" ht="30" customHeight="1" x14ac:dyDescent="0.15"/>
    <row r="29" spans="1:9" s="7" customFormat="1" ht="30" customHeight="1" x14ac:dyDescent="0.15"/>
    <row r="30" spans="1:9" s="7" customFormat="1" ht="30" customHeight="1" x14ac:dyDescent="0.15"/>
    <row r="31" spans="1:9" s="7" customFormat="1" ht="14.25" x14ac:dyDescent="0.15"/>
    <row r="32" spans="1:9" s="7" customFormat="1" ht="14.25" x14ac:dyDescent="0.15"/>
    <row r="33" s="7" customFormat="1" ht="14.25" x14ac:dyDescent="0.15"/>
    <row r="34" s="7" customFormat="1" ht="14.25" x14ac:dyDescent="0.15"/>
    <row r="35" s="7" customFormat="1" ht="14.25" x14ac:dyDescent="0.15"/>
    <row r="36" s="7" customFormat="1" ht="14.25" x14ac:dyDescent="0.15"/>
    <row r="37" s="7" customFormat="1" ht="14.25" x14ac:dyDescent="0.15"/>
  </sheetData>
  <sheetProtection selectLockedCells="1"/>
  <mergeCells count="20">
    <mergeCell ref="C16:F16"/>
    <mergeCell ref="A13:B13"/>
    <mergeCell ref="A14:A15"/>
    <mergeCell ref="G13:H13"/>
    <mergeCell ref="E13:F13"/>
    <mergeCell ref="C13:D13"/>
    <mergeCell ref="A9:E9"/>
    <mergeCell ref="A10:E10"/>
    <mergeCell ref="F10:H10"/>
    <mergeCell ref="B2:H2"/>
    <mergeCell ref="A1:H1"/>
    <mergeCell ref="A4:B4"/>
    <mergeCell ref="A5:B5"/>
    <mergeCell ref="A6:B6"/>
    <mergeCell ref="A7:B7"/>
    <mergeCell ref="C4:H4"/>
    <mergeCell ref="C5:H5"/>
    <mergeCell ref="C6:H6"/>
    <mergeCell ref="C7:H7"/>
    <mergeCell ref="F9:H9"/>
  </mergeCells>
  <phoneticPr fontId="1"/>
  <conditionalFormatting sqref="E14:E15">
    <cfRule type="cellIs" dxfId="1" priority="3" operator="equal">
      <formula>0</formula>
    </cfRule>
  </conditionalFormatting>
  <conditionalFormatting sqref="G14:G16">
    <cfRule type="cellIs" dxfId="0" priority="2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54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9" customWidth="1"/>
    <col min="2" max="2" width="20.875" customWidth="1"/>
    <col min="3" max="3" width="6" customWidth="1"/>
    <col min="4" max="4" width="11.125" customWidth="1"/>
    <col min="5" max="6" width="11.75" customWidth="1"/>
    <col min="7" max="7" width="3.5" customWidth="1"/>
    <col min="8" max="8" width="6.875" customWidth="1"/>
    <col min="9" max="9" width="3.5" customWidth="1"/>
    <col min="10" max="10" width="8.75" style="43" customWidth="1"/>
    <col min="14" max="14" width="13.75" customWidth="1"/>
    <col min="16" max="16" width="10.875" customWidth="1"/>
  </cols>
  <sheetData>
    <row r="2" spans="2:16" s="1" customFormat="1" ht="30" customHeight="1" x14ac:dyDescent="0.15">
      <c r="B2" s="89" t="s">
        <v>174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6" s="1" customFormat="1" ht="29.45" customHeight="1" x14ac:dyDescent="0.15">
      <c r="B3" s="7"/>
      <c r="C3" s="90" t="s">
        <v>61</v>
      </c>
      <c r="D3" s="90"/>
      <c r="E3" s="90"/>
      <c r="F3" s="96" t="str">
        <f>個人種目申込!C2</f>
        <v>（　　　　　　　　　　　　　　　　　　　　）</v>
      </c>
      <c r="G3" s="96"/>
      <c r="H3" s="96"/>
      <c r="I3" s="96"/>
      <c r="J3" s="96"/>
      <c r="K3" s="96"/>
      <c r="L3" s="96"/>
      <c r="M3" s="96"/>
      <c r="N3" s="96"/>
      <c r="O3" s="96"/>
      <c r="P3" s="7"/>
    </row>
    <row r="4" spans="2:16" s="1" customFormat="1" ht="17.45" customHeight="1" x14ac:dyDescent="0.15">
      <c r="C4" s="32"/>
      <c r="D4" s="32"/>
      <c r="E4" s="3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6" s="1" customFormat="1" ht="21" customHeight="1" x14ac:dyDescent="0.15">
      <c r="B5" s="140" t="s">
        <v>111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2:16" s="1" customFormat="1" ht="16.899999999999999" customHeight="1" x14ac:dyDescent="0.1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2:16" s="1" customFormat="1" ht="15" thickBo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2:16" s="1" customFormat="1" ht="14.25" x14ac:dyDescent="0.15">
      <c r="B8" s="157" t="s">
        <v>57</v>
      </c>
      <c r="C8" s="158"/>
      <c r="D8" s="127" t="s">
        <v>159</v>
      </c>
      <c r="E8" s="134" t="s">
        <v>58</v>
      </c>
      <c r="F8" s="135"/>
      <c r="G8" s="134" t="s">
        <v>62</v>
      </c>
      <c r="H8" s="141"/>
      <c r="I8" s="141"/>
      <c r="J8" s="141"/>
      <c r="K8" s="141"/>
      <c r="L8" s="141"/>
      <c r="M8" s="141"/>
      <c r="N8" s="135"/>
      <c r="O8" s="134" t="s">
        <v>63</v>
      </c>
      <c r="P8" s="135"/>
    </row>
    <row r="9" spans="2:16" s="1" customFormat="1" ht="15" thickBot="1" x14ac:dyDescent="0.2">
      <c r="B9" s="159" t="s">
        <v>60</v>
      </c>
      <c r="C9" s="160"/>
      <c r="D9" s="128"/>
      <c r="E9" s="49" t="s">
        <v>34</v>
      </c>
      <c r="F9" s="50" t="s">
        <v>35</v>
      </c>
      <c r="G9" s="142"/>
      <c r="H9" s="143"/>
      <c r="I9" s="143"/>
      <c r="J9" s="143"/>
      <c r="K9" s="143"/>
      <c r="L9" s="143"/>
      <c r="M9" s="143"/>
      <c r="N9" s="144"/>
      <c r="O9" s="142"/>
      <c r="P9" s="144"/>
    </row>
    <row r="10" spans="2:16" s="1" customFormat="1" ht="19.899999999999999" customHeight="1" x14ac:dyDescent="0.15">
      <c r="B10" s="161"/>
      <c r="C10" s="162"/>
      <c r="D10" s="129"/>
      <c r="E10" s="136"/>
      <c r="F10" s="137"/>
      <c r="G10" s="51" t="s">
        <v>56</v>
      </c>
      <c r="H10" s="45"/>
      <c r="I10" s="52" t="s">
        <v>59</v>
      </c>
      <c r="J10" s="46"/>
      <c r="K10" s="145"/>
      <c r="L10" s="145"/>
      <c r="M10" s="145"/>
      <c r="N10" s="145"/>
      <c r="O10" s="148"/>
      <c r="P10" s="149"/>
    </row>
    <row r="11" spans="2:16" s="1" customFormat="1" ht="14.45" customHeight="1" x14ac:dyDescent="0.15">
      <c r="B11" s="163"/>
      <c r="C11" s="164"/>
      <c r="D11" s="125"/>
      <c r="E11" s="132"/>
      <c r="F11" s="131"/>
      <c r="H11" s="138"/>
      <c r="I11" s="138"/>
      <c r="J11" s="138"/>
      <c r="K11" s="138"/>
      <c r="L11" s="138"/>
      <c r="M11" s="138"/>
      <c r="N11" s="138"/>
      <c r="O11" s="150"/>
      <c r="P11" s="151"/>
    </row>
    <row r="12" spans="2:16" s="1" customFormat="1" ht="14.45" customHeight="1" x14ac:dyDescent="0.15">
      <c r="B12" s="163"/>
      <c r="C12" s="164"/>
      <c r="D12" s="130"/>
      <c r="E12" s="132"/>
      <c r="F12" s="131"/>
      <c r="G12" s="53"/>
      <c r="H12" s="138"/>
      <c r="I12" s="138"/>
      <c r="J12" s="138"/>
      <c r="K12" s="138"/>
      <c r="L12" s="138"/>
      <c r="M12" s="138"/>
      <c r="N12" s="138"/>
      <c r="O12" s="150"/>
      <c r="P12" s="151"/>
    </row>
    <row r="13" spans="2:16" s="1" customFormat="1" ht="19.899999999999999" customHeight="1" x14ac:dyDescent="0.15">
      <c r="B13" s="163"/>
      <c r="C13" s="164"/>
      <c r="D13" s="124"/>
      <c r="E13" s="132"/>
      <c r="F13" s="131"/>
      <c r="G13" s="54" t="s">
        <v>56</v>
      </c>
      <c r="H13" s="47"/>
      <c r="I13" s="55" t="s">
        <v>59</v>
      </c>
      <c r="J13" s="48"/>
      <c r="K13" s="146"/>
      <c r="L13" s="147"/>
      <c r="M13" s="147"/>
      <c r="N13" s="147"/>
      <c r="O13" s="150"/>
      <c r="P13" s="151"/>
    </row>
    <row r="14" spans="2:16" s="1" customFormat="1" ht="14.45" customHeight="1" x14ac:dyDescent="0.15">
      <c r="B14" s="163"/>
      <c r="C14" s="164"/>
      <c r="D14" s="125"/>
      <c r="E14" s="132"/>
      <c r="F14" s="131"/>
      <c r="H14" s="138"/>
      <c r="I14" s="138"/>
      <c r="J14" s="138"/>
      <c r="K14" s="138"/>
      <c r="L14" s="138"/>
      <c r="M14" s="138"/>
      <c r="N14" s="138"/>
      <c r="O14" s="150"/>
      <c r="P14" s="151"/>
    </row>
    <row r="15" spans="2:16" s="1" customFormat="1" ht="14.45" customHeight="1" x14ac:dyDescent="0.15">
      <c r="B15" s="163"/>
      <c r="C15" s="164"/>
      <c r="D15" s="130"/>
      <c r="E15" s="132"/>
      <c r="F15" s="131"/>
      <c r="G15" s="53"/>
      <c r="H15" s="138"/>
      <c r="I15" s="138"/>
      <c r="J15" s="138"/>
      <c r="K15" s="138"/>
      <c r="L15" s="138"/>
      <c r="M15" s="138"/>
      <c r="N15" s="138"/>
      <c r="O15" s="150"/>
      <c r="P15" s="151"/>
    </row>
    <row r="16" spans="2:16" s="1" customFormat="1" ht="19.899999999999999" customHeight="1" x14ac:dyDescent="0.15">
      <c r="B16" s="163"/>
      <c r="C16" s="164"/>
      <c r="D16" s="124"/>
      <c r="E16" s="132"/>
      <c r="F16" s="131"/>
      <c r="G16" s="54" t="s">
        <v>56</v>
      </c>
      <c r="H16" s="47"/>
      <c r="I16" s="55" t="s">
        <v>59</v>
      </c>
      <c r="J16" s="48"/>
      <c r="K16" s="146"/>
      <c r="L16" s="147"/>
      <c r="M16" s="147"/>
      <c r="N16" s="147"/>
      <c r="O16" s="150"/>
      <c r="P16" s="151"/>
    </row>
    <row r="17" spans="2:16" s="1" customFormat="1" ht="14.45" customHeight="1" x14ac:dyDescent="0.15">
      <c r="B17" s="163"/>
      <c r="C17" s="164"/>
      <c r="D17" s="125"/>
      <c r="E17" s="132"/>
      <c r="F17" s="131"/>
      <c r="H17" s="138"/>
      <c r="I17" s="138"/>
      <c r="J17" s="138"/>
      <c r="K17" s="138"/>
      <c r="L17" s="138"/>
      <c r="M17" s="138"/>
      <c r="N17" s="138"/>
      <c r="O17" s="150"/>
      <c r="P17" s="151"/>
    </row>
    <row r="18" spans="2:16" s="1" customFormat="1" ht="14.45" customHeight="1" x14ac:dyDescent="0.15">
      <c r="B18" s="163"/>
      <c r="C18" s="164"/>
      <c r="D18" s="130"/>
      <c r="E18" s="132"/>
      <c r="F18" s="131"/>
      <c r="G18" s="53"/>
      <c r="H18" s="138"/>
      <c r="I18" s="138"/>
      <c r="J18" s="138"/>
      <c r="K18" s="138"/>
      <c r="L18" s="138"/>
      <c r="M18" s="138"/>
      <c r="N18" s="138"/>
      <c r="O18" s="150"/>
      <c r="P18" s="151"/>
    </row>
    <row r="19" spans="2:16" s="1" customFormat="1" ht="19.899999999999999" customHeight="1" x14ac:dyDescent="0.15">
      <c r="B19" s="163"/>
      <c r="C19" s="164"/>
      <c r="D19" s="124"/>
      <c r="E19" s="132"/>
      <c r="F19" s="133"/>
      <c r="G19" s="54" t="s">
        <v>56</v>
      </c>
      <c r="H19" s="47"/>
      <c r="I19" s="55" t="s">
        <v>59</v>
      </c>
      <c r="J19" s="48"/>
      <c r="K19" s="146"/>
      <c r="L19" s="147"/>
      <c r="M19" s="147"/>
      <c r="N19" s="147"/>
      <c r="O19" s="150"/>
      <c r="P19" s="151"/>
    </row>
    <row r="20" spans="2:16" s="1" customFormat="1" ht="14.45" customHeight="1" x14ac:dyDescent="0.15">
      <c r="B20" s="163"/>
      <c r="C20" s="164"/>
      <c r="D20" s="125"/>
      <c r="E20" s="132"/>
      <c r="F20" s="131"/>
      <c r="H20" s="138"/>
      <c r="I20" s="138"/>
      <c r="J20" s="138"/>
      <c r="K20" s="138"/>
      <c r="L20" s="138"/>
      <c r="M20" s="138"/>
      <c r="N20" s="138"/>
      <c r="O20" s="150"/>
      <c r="P20" s="151"/>
    </row>
    <row r="21" spans="2:16" s="1" customFormat="1" ht="14.45" customHeight="1" x14ac:dyDescent="0.15">
      <c r="B21" s="163"/>
      <c r="C21" s="164"/>
      <c r="D21" s="130"/>
      <c r="E21" s="132"/>
      <c r="F21" s="131"/>
      <c r="G21" s="53"/>
      <c r="H21" s="138"/>
      <c r="I21" s="138"/>
      <c r="J21" s="138"/>
      <c r="K21" s="138"/>
      <c r="L21" s="138"/>
      <c r="M21" s="138"/>
      <c r="N21" s="138"/>
      <c r="O21" s="150"/>
      <c r="P21" s="151"/>
    </row>
    <row r="22" spans="2:16" s="1" customFormat="1" ht="19.899999999999999" customHeight="1" x14ac:dyDescent="0.15">
      <c r="B22" s="163"/>
      <c r="C22" s="164"/>
      <c r="D22" s="124"/>
      <c r="E22" s="132"/>
      <c r="F22" s="133"/>
      <c r="G22" s="54" t="s">
        <v>56</v>
      </c>
      <c r="H22" s="47"/>
      <c r="I22" s="55" t="s">
        <v>59</v>
      </c>
      <c r="J22" s="48"/>
      <c r="K22" s="146"/>
      <c r="L22" s="147"/>
      <c r="M22" s="147"/>
      <c r="N22" s="147"/>
      <c r="O22" s="150"/>
      <c r="P22" s="151"/>
    </row>
    <row r="23" spans="2:16" s="1" customFormat="1" ht="14.45" customHeight="1" x14ac:dyDescent="0.15">
      <c r="B23" s="163"/>
      <c r="C23" s="164"/>
      <c r="D23" s="125"/>
      <c r="E23" s="132"/>
      <c r="F23" s="131"/>
      <c r="G23" s="56"/>
      <c r="H23" s="138"/>
      <c r="I23" s="138"/>
      <c r="J23" s="138"/>
      <c r="K23" s="138"/>
      <c r="L23" s="138"/>
      <c r="M23" s="138"/>
      <c r="N23" s="138"/>
      <c r="O23" s="150"/>
      <c r="P23" s="151"/>
    </row>
    <row r="24" spans="2:16" s="1" customFormat="1" ht="14.45" customHeight="1" thickBot="1" x14ac:dyDescent="0.2">
      <c r="B24" s="165"/>
      <c r="C24" s="166"/>
      <c r="D24" s="126"/>
      <c r="E24" s="155"/>
      <c r="F24" s="156"/>
      <c r="G24" s="57"/>
      <c r="H24" s="139"/>
      <c r="I24" s="139"/>
      <c r="J24" s="139"/>
      <c r="K24" s="139"/>
      <c r="L24" s="139"/>
      <c r="M24" s="139"/>
      <c r="N24" s="139"/>
      <c r="O24" s="153"/>
      <c r="P24" s="154"/>
    </row>
    <row r="25" spans="2:16" s="1" customFormat="1" ht="14.25" x14ac:dyDescent="0.15">
      <c r="J25" s="44"/>
    </row>
    <row r="26" spans="2:16" s="1" customFormat="1" ht="14.25" x14ac:dyDescent="0.15">
      <c r="J26" s="44"/>
    </row>
    <row r="27" spans="2:16" s="1" customFormat="1" ht="14.25" x14ac:dyDescent="0.15">
      <c r="J27" s="44"/>
    </row>
    <row r="28" spans="2:16" s="1" customFormat="1" ht="14.25" x14ac:dyDescent="0.15">
      <c r="J28" s="44"/>
    </row>
    <row r="29" spans="2:16" s="1" customFormat="1" ht="14.25" x14ac:dyDescent="0.15">
      <c r="J29" s="44"/>
    </row>
    <row r="30" spans="2:16" s="1" customFormat="1" ht="14.25" x14ac:dyDescent="0.15">
      <c r="J30" s="44"/>
    </row>
    <row r="31" spans="2:16" s="1" customFormat="1" ht="14.25" x14ac:dyDescent="0.15">
      <c r="J31" s="44"/>
    </row>
    <row r="32" spans="2:16" s="1" customFormat="1" ht="14.25" x14ac:dyDescent="0.15">
      <c r="J32" s="44"/>
    </row>
    <row r="33" spans="10:10" s="1" customFormat="1" ht="14.25" x14ac:dyDescent="0.15">
      <c r="J33" s="44"/>
    </row>
    <row r="34" spans="10:10" s="1" customFormat="1" ht="14.25" x14ac:dyDescent="0.15">
      <c r="J34" s="44"/>
    </row>
    <row r="35" spans="10:10" s="1" customFormat="1" ht="14.25" x14ac:dyDescent="0.15">
      <c r="J35" s="44"/>
    </row>
    <row r="36" spans="10:10" s="1" customFormat="1" ht="14.25" x14ac:dyDescent="0.15">
      <c r="J36" s="44"/>
    </row>
    <row r="37" spans="10:10" s="1" customFormat="1" ht="14.25" x14ac:dyDescent="0.15">
      <c r="J37" s="44"/>
    </row>
    <row r="38" spans="10:10" s="1" customFormat="1" ht="14.25" x14ac:dyDescent="0.15">
      <c r="J38" s="44"/>
    </row>
    <row r="39" spans="10:10" s="1" customFormat="1" ht="14.25" x14ac:dyDescent="0.15">
      <c r="J39" s="44"/>
    </row>
    <row r="40" spans="10:10" s="1" customFormat="1" ht="14.25" x14ac:dyDescent="0.15">
      <c r="J40" s="44"/>
    </row>
    <row r="41" spans="10:10" s="1" customFormat="1" ht="14.25" x14ac:dyDescent="0.15">
      <c r="J41" s="44"/>
    </row>
    <row r="42" spans="10:10" s="1" customFormat="1" ht="14.25" x14ac:dyDescent="0.15">
      <c r="J42" s="44"/>
    </row>
    <row r="43" spans="10:10" s="1" customFormat="1" ht="14.25" x14ac:dyDescent="0.15">
      <c r="J43" s="44"/>
    </row>
    <row r="44" spans="10:10" s="1" customFormat="1" ht="14.25" x14ac:dyDescent="0.15">
      <c r="J44" s="44"/>
    </row>
    <row r="45" spans="10:10" s="1" customFormat="1" ht="14.25" x14ac:dyDescent="0.15">
      <c r="J45" s="44"/>
    </row>
    <row r="46" spans="10:10" s="1" customFormat="1" ht="14.25" x14ac:dyDescent="0.15">
      <c r="J46" s="44"/>
    </row>
    <row r="47" spans="10:10" s="1" customFormat="1" ht="14.25" x14ac:dyDescent="0.15">
      <c r="J47" s="44"/>
    </row>
    <row r="48" spans="10:10" s="1" customFormat="1" ht="14.25" x14ac:dyDescent="0.15">
      <c r="J48" s="44"/>
    </row>
    <row r="49" spans="10:10" s="1" customFormat="1" ht="14.25" x14ac:dyDescent="0.15">
      <c r="J49" s="44"/>
    </row>
    <row r="50" spans="10:10" s="1" customFormat="1" ht="14.25" x14ac:dyDescent="0.15">
      <c r="J50" s="44"/>
    </row>
    <row r="51" spans="10:10" s="1" customFormat="1" ht="14.25" x14ac:dyDescent="0.15">
      <c r="J51" s="44"/>
    </row>
    <row r="52" spans="10:10" s="1" customFormat="1" ht="14.25" x14ac:dyDescent="0.15">
      <c r="J52" s="44"/>
    </row>
    <row r="53" spans="10:10" s="1" customFormat="1" ht="14.25" x14ac:dyDescent="0.15">
      <c r="J53" s="44"/>
    </row>
    <row r="54" spans="10:10" s="1" customFormat="1" ht="14.25" x14ac:dyDescent="0.15">
      <c r="J54" s="44"/>
    </row>
  </sheetData>
  <sheetProtection selectLockedCells="1"/>
  <mergeCells count="46">
    <mergeCell ref="B6:P7"/>
    <mergeCell ref="H17:N18"/>
    <mergeCell ref="K19:N19"/>
    <mergeCell ref="H20:N21"/>
    <mergeCell ref="K22:N22"/>
    <mergeCell ref="O22:P24"/>
    <mergeCell ref="E22:E24"/>
    <mergeCell ref="F22:F24"/>
    <mergeCell ref="B8:C8"/>
    <mergeCell ref="B9:C9"/>
    <mergeCell ref="B10:C12"/>
    <mergeCell ref="B13:C15"/>
    <mergeCell ref="B16:C18"/>
    <mergeCell ref="B19:C21"/>
    <mergeCell ref="B22:C24"/>
    <mergeCell ref="E16:E18"/>
    <mergeCell ref="H23:N24"/>
    <mergeCell ref="B2:P2"/>
    <mergeCell ref="C3:E3"/>
    <mergeCell ref="F3:O3"/>
    <mergeCell ref="B5:P5"/>
    <mergeCell ref="G8:N9"/>
    <mergeCell ref="K10:N10"/>
    <mergeCell ref="H11:N12"/>
    <mergeCell ref="K13:N13"/>
    <mergeCell ref="H14:N15"/>
    <mergeCell ref="K16:N16"/>
    <mergeCell ref="O8:P9"/>
    <mergeCell ref="O10:P12"/>
    <mergeCell ref="O13:P15"/>
    <mergeCell ref="O16:P18"/>
    <mergeCell ref="O19:P21"/>
    <mergeCell ref="F16:F18"/>
    <mergeCell ref="E19:E21"/>
    <mergeCell ref="F19:F21"/>
    <mergeCell ref="E8:F8"/>
    <mergeCell ref="E10:E12"/>
    <mergeCell ref="F10:F12"/>
    <mergeCell ref="E13:E15"/>
    <mergeCell ref="F13:F15"/>
    <mergeCell ref="D22:D24"/>
    <mergeCell ref="D8:D9"/>
    <mergeCell ref="D10:D12"/>
    <mergeCell ref="D13:D15"/>
    <mergeCell ref="D16:D18"/>
    <mergeCell ref="D19:D21"/>
  </mergeCells>
  <phoneticPr fontId="1"/>
  <pageMargins left="0.7" right="0.7" top="0.75" bottom="0.75" header="0.3" footer="0.3"/>
  <pageSetup paperSize="9" scale="92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0202-DDA2-486A-9468-D4622469276E}">
  <sheetPr>
    <pageSetUpPr fitToPage="1"/>
  </sheetPr>
  <dimension ref="B2:M55"/>
  <sheetViews>
    <sheetView workbookViewId="0">
      <selection activeCell="H14" sqref="H14:K14"/>
    </sheetView>
  </sheetViews>
  <sheetFormatPr defaultRowHeight="13.5" x14ac:dyDescent="0.15"/>
  <cols>
    <col min="2" max="2" width="20.875" customWidth="1"/>
    <col min="3" max="3" width="15.25" customWidth="1"/>
    <col min="4" max="4" width="3.5" customWidth="1"/>
    <col min="5" max="5" width="8.125" customWidth="1"/>
    <col min="6" max="6" width="3.5" customWidth="1"/>
    <col min="7" max="7" width="9.375" style="43" customWidth="1"/>
    <col min="11" max="11" width="17.375" customWidth="1"/>
    <col min="12" max="12" width="12.5" customWidth="1"/>
    <col min="13" max="13" width="19.125" customWidth="1"/>
  </cols>
  <sheetData>
    <row r="2" spans="2:13" s="1" customFormat="1" ht="30" customHeight="1" x14ac:dyDescent="0.15">
      <c r="B2" s="89" t="s">
        <v>176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2:13" s="1" customFormat="1" ht="29.45" customHeight="1" x14ac:dyDescent="0.15">
      <c r="B3" s="7"/>
      <c r="C3" s="32" t="s">
        <v>61</v>
      </c>
      <c r="D3" s="96" t="str">
        <f>個人種目申込!C2</f>
        <v>（　　　　　　　　　　　　　　　　　　　　）</v>
      </c>
      <c r="E3" s="96"/>
      <c r="F3" s="96"/>
      <c r="G3" s="96"/>
      <c r="H3" s="96"/>
      <c r="I3" s="96"/>
      <c r="J3" s="96"/>
      <c r="K3" s="96"/>
      <c r="L3" s="96"/>
      <c r="M3" s="96"/>
    </row>
    <row r="4" spans="2:13" s="1" customFormat="1" ht="17.45" customHeight="1" x14ac:dyDescent="0.15">
      <c r="C4" s="32"/>
      <c r="D4" s="42"/>
      <c r="E4" s="42"/>
      <c r="F4" s="42"/>
      <c r="G4" s="42"/>
      <c r="H4" s="42"/>
      <c r="I4" s="42"/>
      <c r="J4" s="42"/>
      <c r="K4" s="42"/>
      <c r="L4" s="42"/>
    </row>
    <row r="5" spans="2:13" s="1" customFormat="1" ht="21" customHeight="1" x14ac:dyDescent="0.15">
      <c r="B5" s="167" t="s">
        <v>177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2:13" s="1" customFormat="1" ht="21" customHeight="1" x14ac:dyDescent="0.15">
      <c r="B6" s="167" t="s">
        <v>179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1" customFormat="1" ht="16.899999999999999" customHeight="1" x14ac:dyDescent="0.1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2:13" s="1" customFormat="1" ht="15" thickBo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2:13" s="1" customFormat="1" ht="14.25" x14ac:dyDescent="0.15">
      <c r="B9" s="157" t="s">
        <v>178</v>
      </c>
      <c r="C9" s="158"/>
      <c r="D9" s="134" t="s">
        <v>62</v>
      </c>
      <c r="E9" s="141"/>
      <c r="F9" s="141"/>
      <c r="G9" s="141"/>
      <c r="H9" s="141"/>
      <c r="I9" s="141"/>
      <c r="J9" s="141"/>
      <c r="K9" s="135"/>
      <c r="L9" s="134" t="s">
        <v>63</v>
      </c>
      <c r="M9" s="135"/>
    </row>
    <row r="10" spans="2:13" s="1" customFormat="1" ht="15" thickBot="1" x14ac:dyDescent="0.2">
      <c r="B10" s="159" t="s">
        <v>60</v>
      </c>
      <c r="C10" s="160"/>
      <c r="D10" s="142"/>
      <c r="E10" s="143"/>
      <c r="F10" s="143"/>
      <c r="G10" s="143"/>
      <c r="H10" s="143"/>
      <c r="I10" s="143"/>
      <c r="J10" s="143"/>
      <c r="K10" s="144"/>
      <c r="L10" s="142"/>
      <c r="M10" s="144"/>
    </row>
    <row r="11" spans="2:13" s="1" customFormat="1" ht="19.899999999999999" customHeight="1" x14ac:dyDescent="0.15">
      <c r="B11" s="161"/>
      <c r="C11" s="162"/>
      <c r="D11" s="51" t="s">
        <v>56</v>
      </c>
      <c r="E11" s="45"/>
      <c r="F11" s="52" t="s">
        <v>59</v>
      </c>
      <c r="G11" s="46"/>
      <c r="H11" s="145"/>
      <c r="I11" s="145"/>
      <c r="J11" s="145"/>
      <c r="K11" s="145"/>
      <c r="L11" s="148"/>
      <c r="M11" s="149"/>
    </row>
    <row r="12" spans="2:13" s="1" customFormat="1" ht="14.45" customHeight="1" x14ac:dyDescent="0.15">
      <c r="B12" s="163"/>
      <c r="C12" s="164"/>
      <c r="E12" s="138"/>
      <c r="F12" s="138"/>
      <c r="G12" s="138"/>
      <c r="H12" s="138"/>
      <c r="I12" s="138"/>
      <c r="J12" s="138"/>
      <c r="K12" s="138"/>
      <c r="L12" s="150"/>
      <c r="M12" s="151"/>
    </row>
    <row r="13" spans="2:13" s="1" customFormat="1" ht="14.45" customHeight="1" x14ac:dyDescent="0.15">
      <c r="B13" s="163"/>
      <c r="C13" s="164"/>
      <c r="D13" s="53"/>
      <c r="E13" s="138"/>
      <c r="F13" s="138"/>
      <c r="G13" s="138"/>
      <c r="H13" s="138"/>
      <c r="I13" s="138"/>
      <c r="J13" s="138"/>
      <c r="K13" s="138"/>
      <c r="L13" s="150"/>
      <c r="M13" s="151"/>
    </row>
    <row r="14" spans="2:13" s="1" customFormat="1" ht="19.899999999999999" customHeight="1" x14ac:dyDescent="0.15">
      <c r="B14" s="163"/>
      <c r="C14" s="164"/>
      <c r="D14" s="54" t="s">
        <v>56</v>
      </c>
      <c r="E14" s="47"/>
      <c r="F14" s="55" t="s">
        <v>59</v>
      </c>
      <c r="G14" s="48"/>
      <c r="H14" s="146"/>
      <c r="I14" s="147"/>
      <c r="J14" s="147"/>
      <c r="K14" s="147"/>
      <c r="L14" s="150"/>
      <c r="M14" s="151"/>
    </row>
    <row r="15" spans="2:13" s="1" customFormat="1" ht="14.45" customHeight="1" x14ac:dyDescent="0.15">
      <c r="B15" s="163"/>
      <c r="C15" s="164"/>
      <c r="E15" s="138"/>
      <c r="F15" s="138"/>
      <c r="G15" s="138"/>
      <c r="H15" s="138"/>
      <c r="I15" s="138"/>
      <c r="J15" s="138"/>
      <c r="K15" s="138"/>
      <c r="L15" s="150"/>
      <c r="M15" s="151"/>
    </row>
    <row r="16" spans="2:13" s="1" customFormat="1" ht="14.45" customHeight="1" x14ac:dyDescent="0.15">
      <c r="B16" s="163"/>
      <c r="C16" s="164"/>
      <c r="D16" s="53"/>
      <c r="E16" s="138"/>
      <c r="F16" s="138"/>
      <c r="G16" s="138"/>
      <c r="H16" s="138"/>
      <c r="I16" s="138"/>
      <c r="J16" s="138"/>
      <c r="K16" s="138"/>
      <c r="L16" s="150"/>
      <c r="M16" s="151"/>
    </row>
    <row r="17" spans="2:13" s="1" customFormat="1" ht="19.899999999999999" customHeight="1" x14ac:dyDescent="0.15">
      <c r="B17" s="163"/>
      <c r="C17" s="164"/>
      <c r="D17" s="54" t="s">
        <v>56</v>
      </c>
      <c r="E17" s="47"/>
      <c r="F17" s="55" t="s">
        <v>59</v>
      </c>
      <c r="G17" s="48"/>
      <c r="H17" s="146"/>
      <c r="I17" s="147"/>
      <c r="J17" s="147"/>
      <c r="K17" s="147"/>
      <c r="L17" s="150"/>
      <c r="M17" s="151"/>
    </row>
    <row r="18" spans="2:13" s="1" customFormat="1" ht="14.45" customHeight="1" x14ac:dyDescent="0.15">
      <c r="B18" s="163"/>
      <c r="C18" s="164"/>
      <c r="E18" s="138"/>
      <c r="F18" s="138"/>
      <c r="G18" s="138"/>
      <c r="H18" s="138"/>
      <c r="I18" s="138"/>
      <c r="J18" s="138"/>
      <c r="K18" s="138"/>
      <c r="L18" s="150"/>
      <c r="M18" s="151"/>
    </row>
    <row r="19" spans="2:13" s="1" customFormat="1" ht="14.45" customHeight="1" x14ac:dyDescent="0.15">
      <c r="B19" s="163"/>
      <c r="C19" s="164"/>
      <c r="D19" s="53"/>
      <c r="E19" s="138"/>
      <c r="F19" s="138"/>
      <c r="G19" s="138"/>
      <c r="H19" s="138"/>
      <c r="I19" s="138"/>
      <c r="J19" s="138"/>
      <c r="K19" s="138"/>
      <c r="L19" s="150"/>
      <c r="M19" s="151"/>
    </row>
    <row r="20" spans="2:13" s="1" customFormat="1" ht="19.899999999999999" customHeight="1" x14ac:dyDescent="0.15">
      <c r="B20" s="163"/>
      <c r="C20" s="164"/>
      <c r="D20" s="54" t="s">
        <v>56</v>
      </c>
      <c r="E20" s="47"/>
      <c r="F20" s="55" t="s">
        <v>59</v>
      </c>
      <c r="G20" s="48"/>
      <c r="H20" s="146"/>
      <c r="I20" s="147"/>
      <c r="J20" s="147"/>
      <c r="K20" s="147"/>
      <c r="L20" s="150"/>
      <c r="M20" s="151"/>
    </row>
    <row r="21" spans="2:13" s="1" customFormat="1" ht="14.45" customHeight="1" x14ac:dyDescent="0.15">
      <c r="B21" s="163"/>
      <c r="C21" s="164"/>
      <c r="E21" s="138"/>
      <c r="F21" s="138"/>
      <c r="G21" s="138"/>
      <c r="H21" s="138"/>
      <c r="I21" s="138"/>
      <c r="J21" s="138"/>
      <c r="K21" s="138"/>
      <c r="L21" s="150"/>
      <c r="M21" s="151"/>
    </row>
    <row r="22" spans="2:13" s="1" customFormat="1" ht="14.45" customHeight="1" x14ac:dyDescent="0.15">
      <c r="B22" s="163"/>
      <c r="C22" s="164"/>
      <c r="D22" s="53"/>
      <c r="E22" s="138"/>
      <c r="F22" s="138"/>
      <c r="G22" s="138"/>
      <c r="H22" s="138"/>
      <c r="I22" s="138"/>
      <c r="J22" s="138"/>
      <c r="K22" s="138"/>
      <c r="L22" s="150"/>
      <c r="M22" s="151"/>
    </row>
    <row r="23" spans="2:13" s="1" customFormat="1" ht="19.899999999999999" customHeight="1" x14ac:dyDescent="0.15">
      <c r="B23" s="163"/>
      <c r="C23" s="164"/>
      <c r="D23" s="54" t="s">
        <v>56</v>
      </c>
      <c r="E23" s="47"/>
      <c r="F23" s="55" t="s">
        <v>59</v>
      </c>
      <c r="G23" s="48"/>
      <c r="H23" s="146"/>
      <c r="I23" s="147"/>
      <c r="J23" s="147"/>
      <c r="K23" s="147"/>
      <c r="L23" s="150"/>
      <c r="M23" s="151"/>
    </row>
    <row r="24" spans="2:13" s="1" customFormat="1" ht="14.45" customHeight="1" x14ac:dyDescent="0.15">
      <c r="B24" s="163"/>
      <c r="C24" s="164"/>
      <c r="D24" s="56"/>
      <c r="E24" s="138"/>
      <c r="F24" s="138"/>
      <c r="G24" s="138"/>
      <c r="H24" s="138"/>
      <c r="I24" s="138"/>
      <c r="J24" s="138"/>
      <c r="K24" s="138"/>
      <c r="L24" s="150"/>
      <c r="M24" s="151"/>
    </row>
    <row r="25" spans="2:13" s="1" customFormat="1" ht="14.45" customHeight="1" thickBot="1" x14ac:dyDescent="0.2">
      <c r="B25" s="165"/>
      <c r="C25" s="166"/>
      <c r="D25" s="57"/>
      <c r="E25" s="139"/>
      <c r="F25" s="139"/>
      <c r="G25" s="139"/>
      <c r="H25" s="139"/>
      <c r="I25" s="139"/>
      <c r="J25" s="139"/>
      <c r="K25" s="139"/>
      <c r="L25" s="153"/>
      <c r="M25" s="154"/>
    </row>
    <row r="26" spans="2:13" s="1" customFormat="1" ht="14.25" x14ac:dyDescent="0.15">
      <c r="G26" s="44"/>
    </row>
    <row r="27" spans="2:13" s="1" customFormat="1" ht="14.25" x14ac:dyDescent="0.15">
      <c r="G27" s="44"/>
    </row>
    <row r="28" spans="2:13" s="1" customFormat="1" ht="14.25" x14ac:dyDescent="0.15">
      <c r="G28" s="44"/>
    </row>
    <row r="29" spans="2:13" s="1" customFormat="1" ht="14.25" x14ac:dyDescent="0.15">
      <c r="G29" s="44"/>
    </row>
    <row r="30" spans="2:13" s="1" customFormat="1" ht="14.25" x14ac:dyDescent="0.15">
      <c r="G30" s="44"/>
    </row>
    <row r="31" spans="2:13" s="1" customFormat="1" ht="14.25" x14ac:dyDescent="0.15">
      <c r="G31" s="44"/>
    </row>
    <row r="32" spans="2:13" s="1" customFormat="1" ht="14.25" x14ac:dyDescent="0.15">
      <c r="G32" s="44"/>
    </row>
    <row r="33" spans="7:7" s="1" customFormat="1" ht="14.25" x14ac:dyDescent="0.15">
      <c r="G33" s="44"/>
    </row>
    <row r="34" spans="7:7" s="1" customFormat="1" ht="14.25" x14ac:dyDescent="0.15">
      <c r="G34" s="44"/>
    </row>
    <row r="35" spans="7:7" s="1" customFormat="1" ht="14.25" x14ac:dyDescent="0.15">
      <c r="G35" s="44"/>
    </row>
    <row r="36" spans="7:7" s="1" customFormat="1" ht="14.25" x14ac:dyDescent="0.15">
      <c r="G36" s="44"/>
    </row>
    <row r="37" spans="7:7" s="1" customFormat="1" ht="14.25" x14ac:dyDescent="0.15">
      <c r="G37" s="44"/>
    </row>
    <row r="38" spans="7:7" s="1" customFormat="1" ht="14.25" x14ac:dyDescent="0.15">
      <c r="G38" s="44"/>
    </row>
    <row r="39" spans="7:7" s="1" customFormat="1" ht="14.25" x14ac:dyDescent="0.15">
      <c r="G39" s="44"/>
    </row>
    <row r="40" spans="7:7" s="1" customFormat="1" ht="14.25" x14ac:dyDescent="0.15">
      <c r="G40" s="44"/>
    </row>
    <row r="41" spans="7:7" s="1" customFormat="1" ht="14.25" x14ac:dyDescent="0.15">
      <c r="G41" s="44"/>
    </row>
    <row r="42" spans="7:7" s="1" customFormat="1" ht="14.25" x14ac:dyDescent="0.15">
      <c r="G42" s="44"/>
    </row>
    <row r="43" spans="7:7" s="1" customFormat="1" ht="14.25" x14ac:dyDescent="0.15">
      <c r="G43" s="44"/>
    </row>
    <row r="44" spans="7:7" s="1" customFormat="1" ht="14.25" x14ac:dyDescent="0.15">
      <c r="G44" s="44"/>
    </row>
    <row r="45" spans="7:7" s="1" customFormat="1" ht="14.25" x14ac:dyDescent="0.15">
      <c r="G45" s="44"/>
    </row>
    <row r="46" spans="7:7" s="1" customFormat="1" ht="14.25" x14ac:dyDescent="0.15">
      <c r="G46" s="44"/>
    </row>
    <row r="47" spans="7:7" s="1" customFormat="1" ht="14.25" x14ac:dyDescent="0.15">
      <c r="G47" s="44"/>
    </row>
    <row r="48" spans="7:7" s="1" customFormat="1" ht="14.25" x14ac:dyDescent="0.15">
      <c r="G48" s="44"/>
    </row>
    <row r="49" spans="7:7" s="1" customFormat="1" ht="14.25" x14ac:dyDescent="0.15">
      <c r="G49" s="44"/>
    </row>
    <row r="50" spans="7:7" s="1" customFormat="1" ht="14.25" x14ac:dyDescent="0.15">
      <c r="G50" s="44"/>
    </row>
    <row r="51" spans="7:7" s="1" customFormat="1" ht="14.25" x14ac:dyDescent="0.15">
      <c r="G51" s="44"/>
    </row>
    <row r="52" spans="7:7" s="1" customFormat="1" ht="14.25" x14ac:dyDescent="0.15">
      <c r="G52" s="44"/>
    </row>
    <row r="53" spans="7:7" s="1" customFormat="1" ht="14.25" x14ac:dyDescent="0.15">
      <c r="G53" s="44"/>
    </row>
    <row r="54" spans="7:7" s="1" customFormat="1" ht="14.25" x14ac:dyDescent="0.15">
      <c r="G54" s="44"/>
    </row>
    <row r="55" spans="7:7" s="1" customFormat="1" ht="14.25" x14ac:dyDescent="0.15">
      <c r="G55" s="44"/>
    </row>
  </sheetData>
  <mergeCells count="29">
    <mergeCell ref="D3:M3"/>
    <mergeCell ref="B6:M6"/>
    <mergeCell ref="B23:C25"/>
    <mergeCell ref="H23:K23"/>
    <mergeCell ref="L23:M25"/>
    <mergeCell ref="E24:K25"/>
    <mergeCell ref="B20:C22"/>
    <mergeCell ref="H20:K20"/>
    <mergeCell ref="L20:M22"/>
    <mergeCell ref="E21:K22"/>
    <mergeCell ref="B17:C19"/>
    <mergeCell ref="H17:K17"/>
    <mergeCell ref="L17:M19"/>
    <mergeCell ref="E18:K19"/>
    <mergeCell ref="L11:M13"/>
    <mergeCell ref="E12:K13"/>
    <mergeCell ref="B14:C16"/>
    <mergeCell ref="H14:K14"/>
    <mergeCell ref="L14:M16"/>
    <mergeCell ref="E15:K16"/>
    <mergeCell ref="B10:C10"/>
    <mergeCell ref="B11:C13"/>
    <mergeCell ref="H11:K11"/>
    <mergeCell ref="B2:M2"/>
    <mergeCell ref="B5:M5"/>
    <mergeCell ref="B7:M8"/>
    <mergeCell ref="B9:C9"/>
    <mergeCell ref="D9:K10"/>
    <mergeCell ref="L9:M10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個人種目申込</vt:lpstr>
      <vt:lpstr>種目別集計</vt:lpstr>
      <vt:lpstr>申込集計表</vt:lpstr>
      <vt:lpstr>審判員の依頼</vt:lpstr>
      <vt:lpstr>コート係員の依頼</vt:lpstr>
      <vt:lpstr>コート係員の依頼!Print_Area</vt:lpstr>
      <vt:lpstr>個人種目申込!Print_Area</vt:lpstr>
      <vt:lpstr>種目別集計!Print_Area</vt:lpstr>
      <vt:lpstr>審判員の依頼!Print_Area</vt:lpstr>
      <vt:lpstr>学年</vt:lpstr>
      <vt:lpstr>形種目</vt:lpstr>
      <vt:lpstr>性別</vt:lpstr>
      <vt:lpstr>組手種目</vt:lpstr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kobati</dc:creator>
  <cp:lastModifiedBy>毅 奥村</cp:lastModifiedBy>
  <cp:lastPrinted>2025-02-01T04:40:05Z</cp:lastPrinted>
  <dcterms:created xsi:type="dcterms:W3CDTF">2015-09-18T14:58:03Z</dcterms:created>
  <dcterms:modified xsi:type="dcterms:W3CDTF">2025-02-01T04:46:32Z</dcterms:modified>
</cp:coreProperties>
</file>